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6570" windowHeight="5745" tabRatio="697" activeTab="0"/>
  </bookViews>
  <sheets>
    <sheet name="BS" sheetId="1" r:id="rId1"/>
    <sheet name="IS" sheetId="2" r:id="rId2"/>
    <sheet name="Equity" sheetId="3" r:id="rId3"/>
    <sheet name="Cashflow" sheetId="4" r:id="rId4"/>
    <sheet name="Notes " sheetId="5" r:id="rId5"/>
  </sheets>
  <definedNames>
    <definedName name="_xlnm.Print_Area" localSheetId="0">'BS'!$A$1:$D$59</definedName>
    <definedName name="_xlnm.Print_Area" localSheetId="3">'Cashflow'!$A$1:$F$57</definedName>
    <definedName name="_xlnm.Print_Area" localSheetId="2">'Equity'!$A$1:$I$47</definedName>
    <definedName name="_xlnm.Print_Area" localSheetId="1">'IS'!$A$1:$H$57</definedName>
    <definedName name="_xlnm.Print_Area" localSheetId="4">'Notes '!$A$1:$I$214</definedName>
    <definedName name="_xlnm.Print_Titles" localSheetId="4">'Notes '!$1:$5</definedName>
    <definedName name="Z_1E00B2F5_1620_48A5_805E_1F7B7AB8926C_.wvu.PrintArea" localSheetId="0" hidden="1">'BS'!$A$1:$D$59</definedName>
    <definedName name="Z_1E00B2F5_1620_48A5_805E_1F7B7AB8926C_.wvu.PrintArea" localSheetId="3" hidden="1">'Cashflow'!$A$1:$F$57</definedName>
    <definedName name="Z_1E00B2F5_1620_48A5_805E_1F7B7AB8926C_.wvu.PrintArea" localSheetId="2" hidden="1">'Equity'!$A$1:$I$47</definedName>
    <definedName name="Z_1E00B2F5_1620_48A5_805E_1F7B7AB8926C_.wvu.PrintArea" localSheetId="1" hidden="1">'IS'!$A$1:$H$57</definedName>
    <definedName name="Z_1E00B2F5_1620_48A5_805E_1F7B7AB8926C_.wvu.PrintArea" localSheetId="4" hidden="1">'Notes '!$A$1:$H$214</definedName>
    <definedName name="Z_1E00B2F5_1620_48A5_805E_1F7B7AB8926C_.wvu.PrintTitles" localSheetId="4" hidden="1">'Notes '!$1:$5</definedName>
    <definedName name="Z_1E00B2F5_1620_48A5_805E_1F7B7AB8926C_.wvu.Rows" localSheetId="0" hidden="1">'BS'!$18:$18,'BS'!$47:$47</definedName>
    <definedName name="Z_1E00B2F5_1620_48A5_805E_1F7B7AB8926C_.wvu.Rows" localSheetId="4" hidden="1">'Notes '!$127:$127</definedName>
    <definedName name="Z_285F4328_0A37_41C5_9AF4_1A1126BD1029_.wvu.PrintArea" localSheetId="0" hidden="1">'BS'!$A$1:$D$59</definedName>
    <definedName name="Z_285F4328_0A37_41C5_9AF4_1A1126BD1029_.wvu.PrintArea" localSheetId="3" hidden="1">'Cashflow'!$A$1:$F$57</definedName>
    <definedName name="Z_285F4328_0A37_41C5_9AF4_1A1126BD1029_.wvu.PrintArea" localSheetId="2" hidden="1">'Equity'!$A$1:$I$47</definedName>
    <definedName name="Z_285F4328_0A37_41C5_9AF4_1A1126BD1029_.wvu.PrintArea" localSheetId="1" hidden="1">'IS'!$A$1:$H$57</definedName>
    <definedName name="Z_285F4328_0A37_41C5_9AF4_1A1126BD1029_.wvu.PrintArea" localSheetId="4" hidden="1">'Notes '!$A$1:$I$214</definedName>
    <definedName name="Z_285F4328_0A37_41C5_9AF4_1A1126BD1029_.wvu.PrintTitles" localSheetId="4" hidden="1">'Notes '!$1:$5</definedName>
    <definedName name="Z_285F4328_0A37_41C5_9AF4_1A1126BD1029_.wvu.Rows" localSheetId="0" hidden="1">'BS'!$18:$18,'BS'!$47:$47</definedName>
    <definedName name="Z_285F4328_0A37_41C5_9AF4_1A1126BD1029_.wvu.Rows" localSheetId="4" hidden="1">'Notes '!$127:$127</definedName>
    <definedName name="Z_E8A94E10_126F_47C4_A2D9_9670A76DE71E_.wvu.PrintArea" localSheetId="0" hidden="1">'BS'!$A$1:$D$59</definedName>
    <definedName name="Z_E8A94E10_126F_47C4_A2D9_9670A76DE71E_.wvu.PrintArea" localSheetId="3" hidden="1">'Cashflow'!$A$1:$F$57</definedName>
    <definedName name="Z_E8A94E10_126F_47C4_A2D9_9670A76DE71E_.wvu.PrintArea" localSheetId="2" hidden="1">'Equity'!$A$1:$I$47</definedName>
    <definedName name="Z_E8A94E10_126F_47C4_A2D9_9670A76DE71E_.wvu.PrintArea" localSheetId="1" hidden="1">'IS'!$A$1:$H$57</definedName>
    <definedName name="Z_E8A94E10_126F_47C4_A2D9_9670A76DE71E_.wvu.PrintArea" localSheetId="4" hidden="1">'Notes '!$A$1:$I$214</definedName>
    <definedName name="Z_E8A94E10_126F_47C4_A2D9_9670A76DE71E_.wvu.PrintTitles" localSheetId="4" hidden="1">'Notes '!$1:$5</definedName>
    <definedName name="Z_E8A94E10_126F_47C4_A2D9_9670A76DE71E_.wvu.Rows" localSheetId="0" hidden="1">'BS'!$18:$18,'BS'!$47:$47</definedName>
    <definedName name="Z_E8A94E10_126F_47C4_A2D9_9670A76DE71E_.wvu.Rows" localSheetId="4" hidden="1">'Notes '!$127:$127</definedName>
  </definedNames>
  <calcPr fullCalcOnLoad="1"/>
</workbook>
</file>

<file path=xl/sharedStrings.xml><?xml version="1.0" encoding="utf-8"?>
<sst xmlns="http://schemas.openxmlformats.org/spreadsheetml/2006/main" count="374" uniqueCount="279">
  <si>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</si>
  <si>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</si>
  <si>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</si>
  <si>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</si>
  <si>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</si>
  <si>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</si>
  <si>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</si>
  <si>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</si>
  <si>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</si>
  <si>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</si>
  <si>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</si>
  <si>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</si>
  <si>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</si>
  <si>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</si>
  <si>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1.</t>
  </si>
  <si>
    <t>Valuation of Property, Plant and Equipment</t>
  </si>
  <si>
    <t>Subsequent Events</t>
  </si>
  <si>
    <t>Review Of Performance</t>
  </si>
  <si>
    <t>Audit Report</t>
  </si>
  <si>
    <t>Seasonality or Cyclicality</t>
  </si>
  <si>
    <t>Dividends</t>
  </si>
  <si>
    <t>Segmental Reporting</t>
  </si>
  <si>
    <t>Group Borrowings and Debt Securities</t>
  </si>
  <si>
    <t>Off Balance Sheet Financial Instruments</t>
  </si>
  <si>
    <t>Material Litigation</t>
  </si>
  <si>
    <t>SELECTED EXPLANATORY NOTES</t>
  </si>
  <si>
    <t>Purchase of property, plant and equipment</t>
  </si>
  <si>
    <t>Change In The Composition of The Group</t>
  </si>
  <si>
    <t xml:space="preserve">   shares in issue ('000)</t>
  </si>
  <si>
    <t>Weighted average number of ordinary</t>
  </si>
  <si>
    <t>Finance cost</t>
  </si>
  <si>
    <t>Other operating income</t>
  </si>
  <si>
    <t>Operating expenses</t>
  </si>
  <si>
    <t>Share premium</t>
  </si>
  <si>
    <t>Share capital</t>
  </si>
  <si>
    <t>Deferred taxation</t>
  </si>
  <si>
    <t>Note :</t>
  </si>
  <si>
    <t>Property, plant and equipment</t>
  </si>
  <si>
    <t>Inventories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</si>
  <si>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</si>
  <si>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</si>
  <si>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</si>
  <si>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</si>
  <si>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</si>
  <si>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</si>
  <si>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</si>
  <si>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</si>
  <si>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</si>
  <si>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</si>
  <si>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</si>
  <si>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</si>
  <si>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</si>
  <si>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</si>
  <si>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</si>
  <si>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</si>
  <si>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</si>
  <si>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</si>
  <si>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</si>
  <si>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</si>
  <si>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</si>
  <si>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</si>
  <si>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</si>
  <si>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</si>
  <si>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</si>
  <si>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</si>
  <si>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</si>
  <si>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</si>
  <si>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</si>
  <si>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</si>
  <si>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</si>
  <si>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</si>
  <si>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</si>
  <si>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Short term</t>
  </si>
  <si>
    <t>Bankers acceptance</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</si>
  <si>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</si>
  <si>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</si>
  <si>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</si>
  <si>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</si>
  <si>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</si>
  <si>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</si>
  <si>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</si>
  <si>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</si>
  <si>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</si>
  <si>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</si>
  <si>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</si>
  <si>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</si>
  <si>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</si>
  <si>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</si>
  <si>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</si>
  <si>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Other payables and accruals</t>
  </si>
  <si>
    <t>Basis of Preparation</t>
  </si>
  <si>
    <t>Based on profit for the period :</t>
  </si>
  <si>
    <t>- Current tax</t>
  </si>
  <si>
    <t>- Deferred taxation</t>
  </si>
  <si>
    <t xml:space="preserve">Receivables </t>
  </si>
  <si>
    <t>Net cash used in investing activities</t>
  </si>
  <si>
    <t xml:space="preserve">Malaysia </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</si>
  <si>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</si>
  <si>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</si>
  <si>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</si>
  <si>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</si>
  <si>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</si>
  <si>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</si>
  <si>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</si>
  <si>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</si>
  <si>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</si>
  <si>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Statutory tax rate</t>
  </si>
  <si>
    <t>%</t>
  </si>
  <si>
    <t>Bank Overdraft</t>
  </si>
  <si>
    <t>ASSETS</t>
  </si>
  <si>
    <t>Non-current assets</t>
  </si>
  <si>
    <t>TOTAL ASSETS</t>
  </si>
  <si>
    <t>EQUITY &amp; LIABILITIES</t>
  </si>
  <si>
    <t>Non-current liabilities</t>
  </si>
  <si>
    <t>TOTAL EQUITY &amp; LIBILITIES</t>
  </si>
  <si>
    <t>Cash used in operations</t>
  </si>
  <si>
    <t>Net cash used in operating activities</t>
  </si>
  <si>
    <t>Total liabilities</t>
  </si>
  <si>
    <t xml:space="preserve">Provision for taxation </t>
  </si>
  <si>
    <t>Net (loss)/ profit for the period</t>
  </si>
  <si>
    <t>There were no issuance or repayment of debt or equity securities for the current financial year to date.</t>
  </si>
  <si>
    <t>No dividend has been proposed for the current financial period to date.</t>
  </si>
  <si>
    <t>reporting quarter and the date of this announcement.</t>
  </si>
  <si>
    <t>The Group does not have any financial instruments with off balance sheet risk as at the date of this report.</t>
  </si>
  <si>
    <t>Translation</t>
  </si>
  <si>
    <t>Reserve</t>
  </si>
  <si>
    <t>Translation reserves</t>
  </si>
  <si>
    <t xml:space="preserve">In the opinion of the directors, there were no material events that have arisen between the end of the </t>
  </si>
  <si>
    <t>There were no change in the composition of the Group for the financial year to date.</t>
  </si>
  <si>
    <t>The Group does not have any material litigation as at the date of this report.</t>
  </si>
  <si>
    <t>Treasury shares</t>
  </si>
  <si>
    <t>Treasury</t>
  </si>
  <si>
    <t>Shares</t>
  </si>
  <si>
    <t>Current Quarter</t>
  </si>
  <si>
    <t>Factoring liabilities</t>
  </si>
  <si>
    <t xml:space="preserve">Total </t>
  </si>
  <si>
    <t>Equity</t>
  </si>
  <si>
    <t xml:space="preserve"> </t>
  </si>
  <si>
    <t xml:space="preserve">The interim financial statements should be read in conjunction with the audited financial statements 
</t>
  </si>
  <si>
    <t xml:space="preserve">provide an explanation of events and transactions that are significant to an understanding of the </t>
  </si>
  <si>
    <t>sales have an impact on revenue and earnings.</t>
  </si>
  <si>
    <t>As the Group is basically involved in the distribution of fashion apparels, major festivals and carnival</t>
  </si>
  <si>
    <t xml:space="preserve">Business segments
</t>
  </si>
  <si>
    <t xml:space="preserve">Geographical Segments
</t>
  </si>
  <si>
    <t xml:space="preserve">In presenting information on the basis of geographical segments, segment revenue is based on the </t>
  </si>
  <si>
    <t>There were  no corporate proposals for the current quarter.</t>
  </si>
  <si>
    <t>Investment property</t>
  </si>
  <si>
    <t>The Condensed Consolidated Cash Flow Statement should be read in conjunction with the Annual Financial</t>
  </si>
  <si>
    <t xml:space="preserve">financial statements.
</t>
  </si>
  <si>
    <t>Before Tax</t>
  </si>
  <si>
    <t>Profit/(Loss)</t>
  </si>
  <si>
    <t>(Payment)/ Drawdown of factoring liabilities</t>
  </si>
  <si>
    <t>(Payment)/ Drawdown of bankers acceptance</t>
  </si>
  <si>
    <t>Purchase of treasury shares</t>
  </si>
  <si>
    <r>
      <t>YEN GLOBAL BERHAD</t>
    </r>
    <r>
      <rPr>
        <b/>
        <sz val="8"/>
        <rFont val="Times New Roman"/>
        <family val="1"/>
      </rPr>
      <t xml:space="preserve"> (Company No. 570396-D)</t>
    </r>
  </si>
  <si>
    <t>Material change in profit before taxation as compared to preceding quarter</t>
  </si>
  <si>
    <t xml:space="preserve">geographical location of customers whereas segment assets are based on the geographical </t>
  </si>
  <si>
    <t xml:space="preserve">location of assets. 
</t>
  </si>
  <si>
    <t>Total retained profits of the Group are as follows:</t>
  </si>
  <si>
    <t xml:space="preserve"> - Realised</t>
  </si>
  <si>
    <t xml:space="preserve"> - Unrealised</t>
  </si>
  <si>
    <t xml:space="preserve">changes in the financial position and performance of Yen Global Berhad. (“Yen” or “Company”) </t>
  </si>
  <si>
    <t>and its subsidiary companies (hereinafter referred to as the “Group”) since the financial year</t>
  </si>
  <si>
    <t>Europe</t>
  </si>
  <si>
    <t>Treasury Shares</t>
  </si>
  <si>
    <t>Group borrowings</t>
  </si>
  <si>
    <t>Add : Consolidation adjustments</t>
  </si>
  <si>
    <t>CONDENSED CONSOLIDATED STATEMENT OF COMPREHENSIVE INCOME</t>
  </si>
  <si>
    <t>CONDENSED CONSOLIDATED STATEMENT OF CASH FLOWS</t>
  </si>
  <si>
    <t>Other comprehensive income/(loss), net of tax</t>
  </si>
  <si>
    <t>Total comprehensive income/(loss) for</t>
  </si>
  <si>
    <t xml:space="preserve">   the period</t>
  </si>
  <si>
    <t xml:space="preserve"> Equity holders of the parent</t>
  </si>
  <si>
    <t xml:space="preserve"> Minority interest</t>
  </si>
  <si>
    <t>Total comprehensive income/(loss) attributable to:</t>
  </si>
  <si>
    <t>Total comprehensive (loss)/income for the period</t>
  </si>
  <si>
    <t xml:space="preserve"> Minority interests</t>
  </si>
  <si>
    <t xml:space="preserve">Basic earnings per share attributable to </t>
  </si>
  <si>
    <t xml:space="preserve">   owners of the parent (sen)</t>
  </si>
  <si>
    <t>The unaudited Condensed Consolidated Statement of Financial Position should be read in conjunction with</t>
  </si>
  <si>
    <t xml:space="preserve">The unaudited Condensed Consolidated Statement of Comprehensive Income should be read in conjunction with the Group's </t>
  </si>
  <si>
    <t>The unaudited Condensed Consolidated Statement Of Changes In Equity should be read in conjunction with the Group's audited</t>
  </si>
  <si>
    <t xml:space="preserve"> for the period</t>
  </si>
  <si>
    <t>Total comprehensive loss</t>
  </si>
  <si>
    <t>Shares acquired</t>
  </si>
  <si>
    <t>Profit(loss) attributable to:</t>
  </si>
  <si>
    <t>Profit(loss) before taxation</t>
  </si>
  <si>
    <t>Operating profit(loss) before working capital changes</t>
  </si>
  <si>
    <t>Non-controlling interests</t>
  </si>
  <si>
    <t>Equity attributable to owners of the parent</t>
  </si>
  <si>
    <t>Borrowings</t>
  </si>
  <si>
    <t>Interests</t>
  </si>
  <si>
    <t>Effects of changes in exchange rates</t>
  </si>
  <si>
    <t>There were no exceptional items for the period under review.</t>
  </si>
  <si>
    <t xml:space="preserve">CONDENSED CONSOLIDATED STATEMENT OF FINANCIAL POSITION  </t>
  </si>
  <si>
    <t>There were no changes in the valuation of property, plant and equipment since the last audited financial</t>
  </si>
  <si>
    <t>Finance Lease liabilities</t>
  </si>
  <si>
    <t>Profit/ (loss) before tax</t>
  </si>
  <si>
    <t>Reconciliation of statutory tax rate to effective tax rate :</t>
  </si>
  <si>
    <t>Realised and Unrealised Profit/ (Loss)</t>
  </si>
  <si>
    <t>Foreign currency translation differences for</t>
  </si>
  <si>
    <t xml:space="preserve">  foreign operations</t>
  </si>
  <si>
    <t>Balance at 1.8.2012</t>
  </si>
  <si>
    <t>Total comprehensive</t>
  </si>
  <si>
    <t xml:space="preserve"> loss for the period</t>
  </si>
  <si>
    <t>Non-</t>
  </si>
  <si>
    <t>controlling</t>
  </si>
  <si>
    <t>The interim financial statements are unaudited and have been prepared in accordance with the</t>
  </si>
  <si>
    <t>The Group is principally engaged in the manufacturing, marketing, distribution and retailing of</t>
  </si>
  <si>
    <t xml:space="preserve"> jeanswear, other fashion apparels and accessories. Business segmental information has therefore not </t>
  </si>
  <si>
    <t xml:space="preserve">been prepared as the Group’s revenue, operating profit, assets employed, liabilities, capital </t>
  </si>
  <si>
    <t xml:space="preserve">expenditure, depreciation and non-cash expenses are mainly confined to one business segment.
</t>
  </si>
  <si>
    <t>report.</t>
  </si>
  <si>
    <t>There were  no contingent liabilities and contingent assets of a material nature as at the date of this</t>
  </si>
  <si>
    <t xml:space="preserve">There is no diluted earnings per share as the Company does not have any convertible financial </t>
  </si>
  <si>
    <t>instruments as at the end of the reported quarter and year.</t>
  </si>
  <si>
    <t>Profit /(Loss) Before Taxation</t>
  </si>
  <si>
    <t>Interest income</t>
  </si>
  <si>
    <t>Interest expense</t>
  </si>
  <si>
    <t>Rental income</t>
  </si>
  <si>
    <t>Royalty income</t>
  </si>
  <si>
    <t>This is arrived at:</t>
  </si>
  <si>
    <t>And Crediting :</t>
  </si>
  <si>
    <t>After Charging :</t>
  </si>
  <si>
    <t>Depreciation and amortization</t>
  </si>
  <si>
    <t>Profit/ (Loss) from operations</t>
  </si>
  <si>
    <t>31.7.13</t>
  </si>
  <si>
    <t>Interest received</t>
  </si>
  <si>
    <t>requirements of Malaysian Financial Reporting Standards ("MFRS"), MFRS 134: Interim Financial</t>
  </si>
  <si>
    <t>Reporting and paragraph 9.22 and Part A of Appendix 9B of the Listing Requirements of Bursa</t>
  </si>
  <si>
    <t>Malaysia Securities Berhad ("Bursa Securities").</t>
  </si>
  <si>
    <t>in Malaysia and Europe</t>
  </si>
  <si>
    <t xml:space="preserve">The business of the Group is managed principally in Malaysia and its products are distributed mainly 
</t>
  </si>
  <si>
    <t>Balance at 1.8.2013</t>
  </si>
  <si>
    <t xml:space="preserve">financial statements for the year ended 31 July 2013. The accompanying notes are an intergral part of this statement.
</t>
  </si>
  <si>
    <t>audited financial statements for the year ended 31 July 2013.</t>
  </si>
  <si>
    <t>the Group's audited financial statements for the year ended 31 July 2013.</t>
  </si>
  <si>
    <t xml:space="preserve">for the year ended 31 July 2013. These explanatory notes attached to the interim financial statements </t>
  </si>
  <si>
    <t>ended 31 July 2013.</t>
  </si>
  <si>
    <t>The auditors' report on the financial statements for the year ended 31 July 2013 was not qualified.</t>
  </si>
  <si>
    <t>statements for the year ended 31 July 2013.</t>
  </si>
  <si>
    <t>Report for the year ended 31 July 2013 and the accompanying explanatory notes attached to the interim</t>
  </si>
  <si>
    <t>The same acounting policies and methods of computation are followed in the interim financial</t>
  </si>
  <si>
    <t>statements as compared with the financial statements for the financial year ended 31 July, 2013.</t>
  </si>
  <si>
    <t>&lt;------Non-distributable------&gt;</t>
  </si>
  <si>
    <t>&lt;------------Attributable to Equity Holders of the Parent------------&gt;</t>
  </si>
  <si>
    <t>Foreign currency translation</t>
  </si>
  <si>
    <t>Individual</t>
  </si>
  <si>
    <t>Tax impact of losses in subsidiary companies</t>
  </si>
  <si>
    <t>Basic Loss Per Share (sen)</t>
  </si>
  <si>
    <t>Net Loss for the period (RM'000)</t>
  </si>
  <si>
    <t>The basic loss per share for the quarter and cumulative year to date are computed as follow:</t>
  </si>
  <si>
    <t>Basis of calculation of loss per share</t>
  </si>
  <si>
    <t>Income tax refund</t>
  </si>
  <si>
    <t>AS AT 31 JANUARY 2014</t>
  </si>
  <si>
    <t>31.1.14</t>
  </si>
  <si>
    <t>FOR THE SECOND QUARTER ENDED 31 JANUARY 2014</t>
  </si>
  <si>
    <t>31.1.13</t>
  </si>
  <si>
    <t>Second quarter ended</t>
  </si>
  <si>
    <t>Balance at 31.1.2014</t>
  </si>
  <si>
    <t>Balance at 31.1.2013</t>
  </si>
  <si>
    <t>31 JANUARY 2014</t>
  </si>
  <si>
    <t>Inventories written off</t>
  </si>
  <si>
    <t>There were no repurchase of treasury shares during the year. Total treasury shares held as at year to date</t>
  </si>
  <si>
    <t xml:space="preserve"> is 300,000.</t>
  </si>
  <si>
    <t xml:space="preserve">Turnover and loss before taxation for this quarter is RM7 million  and RM1.9 million  respectively, </t>
  </si>
  <si>
    <t xml:space="preserve">Turnover for this quarter of RM7.0 million is 13% lower than the RM8.0 million recorded in the corresponding </t>
  </si>
  <si>
    <t>quarter last year. As a result of lower turnover achieved, this quarter recorded a loss before taxation of RM1.9 million</t>
  </si>
  <si>
    <t>as opposed to RM0.6 million loss in the previous corresponding quarter. The UK subsidiary also incurred additional</t>
  </si>
  <si>
    <t>loss of RM416,000 for this quarter as compared to the same qurter last year due to clearance of obsolete</t>
  </si>
  <si>
    <t>stocks at below cost.</t>
  </si>
  <si>
    <t>being celebrated in August 2013.</t>
  </si>
  <si>
    <t>Further improvement in product quality and designs will further enhance our premiun brand image.</t>
  </si>
  <si>
    <t>fiscal consolidation measures taken by the government. We are cautiously optimistic that the performance</t>
  </si>
  <si>
    <t xml:space="preserve">The recently launched Visit Malaysia Year 2014 is expected to boost the outlook for the retail sector in Malaysia. </t>
  </si>
  <si>
    <t xml:space="preserve">However, consumer spending could be dampened by the increasing costs of living as well as the various </t>
  </si>
  <si>
    <t>for the Group for this financial year will remain satisfactory.</t>
  </si>
  <si>
    <t>the immediate preceding quarter captures the peak season of the Group, with Hari Raya Aidilfitri</t>
  </si>
  <si>
    <t>against RM9.9 million and RM437,000 captured in the immedate preceding quarter. This is because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</si>
</sst>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55">
    <font>
      <sz val="10"/>
      <name val="Arial"/>
      <family val="0"/>
    </font>
    <font>
      <sz val="10"/>
      <name val="Times New Roman"/>
      <family val="1"/>
    </font>
    <font>
      <b/>
      <sz val="10"/>
      <name val="Times New Roman"/>
      <family val="1"/>
    </font>
    <font>
      <u val="single"/>
      <sz val="10"/>
      <name val="Times New Roman"/>
      <family val="1"/>
    </font>
    <font>
      <sz val="11"/>
      <name val="Times New Roman"/>
      <family val="1"/>
    </font>
    <font>
      <u val="single"/>
      <sz val="10"/>
      <color indexed="12"/>
      <name val="Arial"/>
      <family val="2"/>
    </font>
    <font>
      <u val="single"/>
      <sz val="10"/>
      <color indexed="36"/>
      <name val="Arial"/>
      <family val="2"/>
    </font>
    <font>
      <b/>
      <sz val="12"/>
      <name val="Times New Roman"/>
      <family val="1"/>
    </font>
    <font>
      <b/>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Times New Roman"/>
      <family val="1"/>
    </font>
    <font>
      <sz val="10"/>
      <color indexed="10"/>
      <name val="Times New Roman"/>
      <family val="1"/>
    </font>
    <font>
      <sz val="11"/>
      <color indexed="10"/>
      <name val="Times New Roman"/>
      <family val="1"/>
    </font>
    <font>
      <b/>
      <sz val="10"/>
      <color indexed="10"/>
      <name val="Times New Roman"/>
      <family val="1"/>
    </font>
    <font>
      <b/>
      <sz val="10"/>
      <color indexed="8"/>
      <name val="Times New Roman"/>
      <family val="1"/>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Times New Roman"/>
      <family val="1"/>
    </font>
    <font>
      <sz val="10"/>
      <color rgb="FFFF0000"/>
      <name val="Times New Roman"/>
      <family val="1"/>
    </font>
    <font>
      <sz val="11"/>
      <color rgb="FFFF0000"/>
      <name val="Times New Roman"/>
      <family val="1"/>
    </font>
    <font>
      <b/>
      <sz val="10"/>
      <color rgb="FFFF0000"/>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179" fontId="1" fillId="0" borderId="0" xfId="0" applyNumberFormat="1"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Alignment="1">
      <alignment/>
    </xf>
    <xf numFmtId="0" fontId="4" fillId="0" borderId="0" xfId="0" applyFont="1" applyFill="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0" fontId="4" fillId="0" borderId="0" xfId="0" applyFont="1" applyAlignment="1" quotePrefix="1">
      <alignment/>
    </xf>
    <xf numFmtId="0" fontId="7"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179" fontId="1" fillId="0" borderId="0" xfId="42" applyNumberFormat="1" applyFont="1" applyAlignment="1">
      <alignment horizontal="left"/>
    </xf>
    <xf numFmtId="179" fontId="1" fillId="0" borderId="0" xfId="42" applyNumberFormat="1" applyFont="1" applyBorder="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quotePrefix="1">
      <alignment horizontal="left"/>
    </xf>
    <xf numFmtId="0" fontId="2" fillId="0" borderId="0" xfId="42" applyNumberFormat="1" applyFont="1" applyAlignment="1">
      <alignment/>
    </xf>
    <xf numFmtId="169" fontId="2" fillId="0" borderId="0" xfId="42" applyNumberFormat="1" applyFont="1" applyAlignment="1">
      <alignment/>
    </xf>
    <xf numFmtId="169" fontId="1" fillId="0" borderId="0" xfId="0" applyNumberFormat="1" applyFont="1" applyAlignment="1">
      <alignment/>
    </xf>
    <xf numFmtId="169" fontId="2" fillId="0" borderId="0" xfId="0" applyNumberFormat="1" applyFont="1" applyAlignment="1">
      <alignment/>
    </xf>
    <xf numFmtId="169"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179" fontId="1" fillId="0" borderId="10" xfId="42" applyNumberFormat="1" applyFont="1" applyFill="1" applyBorder="1" applyAlignment="1">
      <alignment/>
    </xf>
    <xf numFmtId="179" fontId="1" fillId="0" borderId="10" xfId="42" applyNumberFormat="1" applyFont="1" applyBorder="1" applyAlignment="1">
      <alignment/>
    </xf>
    <xf numFmtId="179" fontId="1" fillId="0" borderId="0" xfId="42" applyNumberFormat="1" applyFont="1" applyBorder="1" applyAlignment="1">
      <alignment horizontal="right"/>
    </xf>
    <xf numFmtId="0" fontId="1" fillId="0" borderId="0" xfId="0" applyFont="1" applyBorder="1" applyAlignment="1">
      <alignment horizontal="center"/>
    </xf>
    <xf numFmtId="41" fontId="1" fillId="0" borderId="0" xfId="0" applyNumberFormat="1" applyFont="1" applyFill="1" applyAlignment="1">
      <alignment horizontal="left"/>
    </xf>
    <xf numFmtId="41" fontId="4" fillId="0" borderId="0" xfId="0" applyNumberFormat="1" applyFont="1" applyFill="1" applyAlignment="1">
      <alignment/>
    </xf>
    <xf numFmtId="17" fontId="1" fillId="0" borderId="0" xfId="0" applyNumberFormat="1" applyFont="1" applyAlignment="1">
      <alignment/>
    </xf>
    <xf numFmtId="0" fontId="0" fillId="0" borderId="0" xfId="0" applyFont="1" applyAlignment="1">
      <alignment/>
    </xf>
    <xf numFmtId="183" fontId="0" fillId="0" borderId="0" xfId="0" applyNumberFormat="1" applyFont="1" applyAlignment="1">
      <alignment/>
    </xf>
    <xf numFmtId="179" fontId="0" fillId="0" borderId="0" xfId="0" applyNumberFormat="1" applyFont="1" applyAlignment="1">
      <alignment/>
    </xf>
    <xf numFmtId="179" fontId="0" fillId="0" borderId="11" xfId="0" applyNumberFormat="1" applyFont="1" applyBorder="1" applyAlignment="1">
      <alignment/>
    </xf>
    <xf numFmtId="179" fontId="0" fillId="0" borderId="12"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9" fontId="0" fillId="0" borderId="0" xfId="0" applyNumberFormat="1" applyFont="1" applyFill="1" applyAlignment="1">
      <alignment/>
    </xf>
    <xf numFmtId="0" fontId="0" fillId="0" borderId="0" xfId="0" applyFont="1" applyFill="1" applyBorder="1" applyAlignment="1">
      <alignment/>
    </xf>
    <xf numFmtId="3" fontId="1"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0" xfId="0" applyNumberFormat="1" applyFont="1" applyFill="1" applyBorder="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left"/>
    </xf>
    <xf numFmtId="0" fontId="1" fillId="0" borderId="10" xfId="0" applyFont="1" applyBorder="1" applyAlignment="1">
      <alignment/>
    </xf>
    <xf numFmtId="0" fontId="9" fillId="0" borderId="0" xfId="0" applyFont="1" applyAlignment="1">
      <alignment/>
    </xf>
    <xf numFmtId="179" fontId="1" fillId="0" borderId="0" xfId="42" applyNumberFormat="1" applyFont="1" applyAlignment="1">
      <alignment/>
    </xf>
    <xf numFmtId="179" fontId="1" fillId="0" borderId="13" xfId="42" applyNumberFormat="1" applyFont="1" applyBorder="1" applyAlignment="1">
      <alignment/>
    </xf>
    <xf numFmtId="179" fontId="1" fillId="0" borderId="14" xfId="42" applyNumberFormat="1" applyFont="1" applyBorder="1" applyAlignment="1">
      <alignment/>
    </xf>
    <xf numFmtId="179" fontId="1" fillId="0" borderId="15" xfId="42" applyNumberFormat="1" applyFont="1" applyBorder="1" applyAlignment="1">
      <alignment/>
    </xf>
    <xf numFmtId="179" fontId="1" fillId="0" borderId="16" xfId="42" applyNumberFormat="1" applyFont="1" applyBorder="1" applyAlignment="1">
      <alignment/>
    </xf>
    <xf numFmtId="43" fontId="1" fillId="0" borderId="0" xfId="42" applyFont="1" applyAlignment="1">
      <alignment/>
    </xf>
    <xf numFmtId="0" fontId="1" fillId="0" borderId="0" xfId="0" applyFont="1" applyFill="1" applyAlignment="1">
      <alignment horizontal="left"/>
    </xf>
    <xf numFmtId="0" fontId="50" fillId="0" borderId="0" xfId="0" applyFont="1" applyAlignment="1">
      <alignment horizontal="left"/>
    </xf>
    <xf numFmtId="0" fontId="1" fillId="33" borderId="0" xfId="0" applyFont="1" applyFill="1" applyAlignment="1">
      <alignment/>
    </xf>
    <xf numFmtId="0" fontId="1" fillId="0" borderId="0" xfId="0" applyFont="1" applyAlignment="1">
      <alignment/>
    </xf>
    <xf numFmtId="0" fontId="1" fillId="0" borderId="0" xfId="0" applyFont="1" applyAlignment="1">
      <alignment horizontal="justify" vertical="top"/>
    </xf>
    <xf numFmtId="179" fontId="1" fillId="0" borderId="17" xfId="42" applyNumberFormat="1" applyFont="1" applyBorder="1" applyAlignment="1">
      <alignment/>
    </xf>
    <xf numFmtId="179" fontId="1" fillId="0" borderId="14" xfId="42" applyNumberFormat="1" applyFont="1" applyBorder="1" applyAlignment="1">
      <alignment/>
    </xf>
    <xf numFmtId="179" fontId="1" fillId="0" borderId="18" xfId="42" applyNumberFormat="1" applyFont="1" applyBorder="1" applyAlignment="1">
      <alignment/>
    </xf>
    <xf numFmtId="179" fontId="1" fillId="0" borderId="16" xfId="42" applyNumberFormat="1" applyFont="1" applyFill="1" applyBorder="1" applyAlignment="1">
      <alignment/>
    </xf>
    <xf numFmtId="179" fontId="1" fillId="0" borderId="19" xfId="42" applyNumberFormat="1" applyFont="1" applyBorder="1" applyAlignment="1">
      <alignment/>
    </xf>
    <xf numFmtId="179" fontId="1" fillId="0" borderId="0" xfId="42" applyNumberFormat="1" applyFont="1" applyAlignment="1">
      <alignment horizontal="right"/>
    </xf>
    <xf numFmtId="0" fontId="51" fillId="0" borderId="0" xfId="0" applyFont="1" applyAlignment="1">
      <alignment/>
    </xf>
    <xf numFmtId="0" fontId="52" fillId="0" borderId="0" xfId="0" applyFont="1" applyAlignment="1">
      <alignment/>
    </xf>
    <xf numFmtId="0" fontId="53" fillId="0" borderId="0" xfId="0" applyFont="1" applyAlignment="1">
      <alignment horizontal="left"/>
    </xf>
    <xf numFmtId="0" fontId="51" fillId="0" borderId="0" xfId="0" applyFont="1" applyAlignment="1">
      <alignment/>
    </xf>
    <xf numFmtId="179" fontId="1" fillId="0" borderId="14" xfId="42" applyNumberFormat="1" applyFont="1" applyFill="1" applyBorder="1" applyAlignment="1">
      <alignment horizontal="center"/>
    </xf>
    <xf numFmtId="179" fontId="1" fillId="0" borderId="16" xfId="42" applyNumberFormat="1" applyFont="1" applyBorder="1" applyAlignment="1">
      <alignment horizontal="right"/>
    </xf>
    <xf numFmtId="179" fontId="1" fillId="0" borderId="19" xfId="42" applyNumberFormat="1" applyFont="1" applyBorder="1" applyAlignment="1">
      <alignment horizontal="right"/>
    </xf>
    <xf numFmtId="43" fontId="1" fillId="0" borderId="10" xfId="42" applyFont="1" applyFill="1" applyBorder="1" applyAlignment="1">
      <alignment/>
    </xf>
    <xf numFmtId="179" fontId="1" fillId="0" borderId="20" xfId="42" applyNumberFormat="1" applyFont="1" applyBorder="1" applyAlignment="1">
      <alignment/>
    </xf>
    <xf numFmtId="179" fontId="1" fillId="0" borderId="16" xfId="42" applyNumberFormat="1" applyFont="1" applyBorder="1" applyAlignment="1">
      <alignment/>
    </xf>
    <xf numFmtId="179" fontId="1" fillId="0" borderId="21" xfId="42" applyNumberFormat="1" applyFont="1" applyBorder="1" applyAlignment="1">
      <alignment/>
    </xf>
    <xf numFmtId="179" fontId="1" fillId="0" borderId="22" xfId="42" applyNumberFormat="1" applyFont="1" applyBorder="1" applyAlignment="1">
      <alignment/>
    </xf>
    <xf numFmtId="179" fontId="1" fillId="0" borderId="23" xfId="42" applyNumberFormat="1" applyFont="1" applyBorder="1" applyAlignment="1">
      <alignment/>
    </xf>
    <xf numFmtId="179" fontId="1" fillId="0" borderId="0" xfId="42" applyNumberFormat="1" applyFont="1" applyFill="1" applyBorder="1" applyAlignment="1">
      <alignment horizontal="right"/>
    </xf>
    <xf numFmtId="179" fontId="1" fillId="0" borderId="16" xfId="42" applyNumberFormat="1" applyFont="1" applyFill="1" applyBorder="1" applyAlignment="1">
      <alignment horizontal="right"/>
    </xf>
    <xf numFmtId="179" fontId="1" fillId="0" borderId="0" xfId="42" applyNumberFormat="1" applyFont="1" applyFill="1" applyAlignment="1">
      <alignment horizontal="right"/>
    </xf>
    <xf numFmtId="179" fontId="1" fillId="0" borderId="19" xfId="42" applyNumberFormat="1" applyFont="1" applyFill="1" applyBorder="1" applyAlignment="1">
      <alignment horizontal="right"/>
    </xf>
    <xf numFmtId="179" fontId="1" fillId="0" borderId="19" xfId="42" applyNumberFormat="1" applyFont="1" applyFill="1" applyBorder="1" applyAlignment="1">
      <alignment/>
    </xf>
    <xf numFmtId="16" fontId="1" fillId="0" borderId="0" xfId="0" applyNumberFormat="1" applyFont="1" applyFill="1" applyAlignment="1">
      <alignment horizontal="center"/>
    </xf>
    <xf numFmtId="179" fontId="1" fillId="0" borderId="0" xfId="0" applyNumberFormat="1" applyFont="1" applyBorder="1" applyAlignment="1">
      <alignment/>
    </xf>
    <xf numFmtId="179" fontId="1" fillId="0" borderId="14" xfId="42" applyNumberFormat="1" applyFont="1" applyFill="1" applyBorder="1" applyAlignment="1">
      <alignment/>
    </xf>
    <xf numFmtId="179" fontId="1" fillId="0" borderId="0" xfId="0" applyNumberFormat="1" applyFont="1" applyAlignment="1">
      <alignment/>
    </xf>
    <xf numFmtId="41" fontId="1" fillId="0" borderId="20" xfId="0" applyNumberFormat="1" applyFont="1" applyFill="1" applyBorder="1" applyAlignment="1">
      <alignment/>
    </xf>
    <xf numFmtId="179" fontId="1" fillId="0" borderId="20" xfId="42" applyNumberFormat="1" applyFont="1" applyFill="1" applyBorder="1" applyAlignment="1">
      <alignment/>
    </xf>
    <xf numFmtId="179" fontId="1" fillId="0" borderId="0" xfId="0" applyNumberFormat="1" applyFont="1" applyFill="1" applyAlignment="1">
      <alignment/>
    </xf>
    <xf numFmtId="43" fontId="1" fillId="0" borderId="0" xfId="0" applyNumberFormat="1" applyFont="1" applyFill="1" applyAlignment="1">
      <alignment/>
    </xf>
    <xf numFmtId="41" fontId="1" fillId="0" borderId="17" xfId="0" applyNumberFormat="1" applyFont="1" applyFill="1" applyBorder="1" applyAlignment="1">
      <alignment/>
    </xf>
    <xf numFmtId="41" fontId="1" fillId="0" borderId="17" xfId="0" applyNumberFormat="1" applyFont="1" applyFill="1" applyBorder="1" applyAlignment="1">
      <alignment/>
    </xf>
    <xf numFmtId="41" fontId="1" fillId="0" borderId="0" xfId="0" applyNumberFormat="1" applyFont="1" applyFill="1" applyBorder="1" applyAlignment="1">
      <alignment/>
    </xf>
    <xf numFmtId="43" fontId="1" fillId="0" borderId="0" xfId="0" applyNumberFormat="1" applyFont="1" applyAlignment="1">
      <alignment/>
    </xf>
    <xf numFmtId="41" fontId="1" fillId="0" borderId="14" xfId="0" applyNumberFormat="1" applyFont="1" applyFill="1" applyBorder="1" applyAlignment="1">
      <alignment/>
    </xf>
    <xf numFmtId="43" fontId="1" fillId="0" borderId="14" xfId="0" applyNumberFormat="1" applyFont="1" applyFill="1" applyBorder="1" applyAlignment="1">
      <alignment/>
    </xf>
    <xf numFmtId="41" fontId="2" fillId="0" borderId="18" xfId="0" applyNumberFormat="1" applyFont="1" applyFill="1" applyBorder="1" applyAlignment="1">
      <alignment/>
    </xf>
    <xf numFmtId="41" fontId="2" fillId="0" borderId="0" xfId="0" applyNumberFormat="1" applyFont="1" applyFill="1" applyAlignment="1">
      <alignment/>
    </xf>
    <xf numFmtId="41" fontId="2" fillId="0" borderId="18" xfId="0" applyNumberFormat="1" applyFont="1" applyFill="1" applyBorder="1" applyAlignment="1">
      <alignment/>
    </xf>
    <xf numFmtId="179" fontId="1" fillId="0" borderId="20" xfId="42" applyNumberFormat="1" applyFont="1" applyBorder="1" applyAlignment="1">
      <alignment horizontal="left"/>
    </xf>
    <xf numFmtId="179" fontId="1" fillId="0" borderId="0" xfId="42" applyNumberFormat="1" applyFont="1" applyFill="1" applyAlignment="1">
      <alignment horizontal="left"/>
    </xf>
    <xf numFmtId="179" fontId="1" fillId="0" borderId="16" xfId="42" applyNumberFormat="1" applyFont="1" applyFill="1" applyBorder="1" applyAlignment="1">
      <alignment horizontal="left"/>
    </xf>
    <xf numFmtId="179" fontId="1" fillId="0" borderId="0" xfId="42" applyNumberFormat="1" applyFont="1" applyBorder="1" applyAlignment="1">
      <alignment horizontal="center"/>
    </xf>
    <xf numFmtId="179" fontId="1" fillId="0" borderId="10" xfId="42" applyNumberFormat="1" applyFont="1" applyBorder="1" applyAlignment="1">
      <alignment horizontal="center"/>
    </xf>
    <xf numFmtId="41" fontId="1" fillId="0" borderId="10" xfId="0" applyNumberFormat="1" applyFont="1" applyFill="1" applyBorder="1" applyAlignment="1">
      <alignment horizontal="center"/>
    </xf>
    <xf numFmtId="41" fontId="1" fillId="0" borderId="0" xfId="0" applyNumberFormat="1" applyFont="1" applyFill="1" applyAlignment="1">
      <alignment horizontal="center"/>
    </xf>
    <xf numFmtId="192" fontId="1" fillId="0" borderId="10" xfId="0" applyNumberFormat="1" applyFont="1" applyFill="1" applyBorder="1" applyAlignment="1">
      <alignment horizontal="center"/>
    </xf>
    <xf numFmtId="179" fontId="1" fillId="0" borderId="23" xfId="42" applyNumberFormat="1" applyFont="1" applyFill="1" applyBorder="1" applyAlignment="1">
      <alignment/>
    </xf>
    <xf numFmtId="179" fontId="1" fillId="0" borderId="21" xfId="42" applyNumberFormat="1" applyFont="1" applyFill="1" applyBorder="1" applyAlignment="1">
      <alignment/>
    </xf>
    <xf numFmtId="179" fontId="1" fillId="0" borderId="22" xfId="42" applyNumberFormat="1" applyFont="1" applyFill="1" applyBorder="1" applyAlignment="1">
      <alignment/>
    </xf>
    <xf numFmtId="0" fontId="1" fillId="0" borderId="0" xfId="0" applyFont="1" applyFill="1" applyBorder="1" applyAlignment="1">
      <alignment/>
    </xf>
    <xf numFmtId="0" fontId="1" fillId="0" borderId="0" xfId="0" applyFont="1" applyFill="1" applyAlignment="1" quotePrefix="1">
      <alignment horizontal="left"/>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xf>
    <xf numFmtId="179" fontId="1" fillId="0" borderId="0" xfId="42" applyNumberFormat="1" applyFont="1" applyAlignment="1">
      <alignment horizontal="center"/>
    </xf>
    <xf numFmtId="179" fontId="1" fillId="0" borderId="0" xfId="42" applyNumberFormat="1" applyFont="1" applyAlignment="1" quotePrefix="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54" fillId="0" borderId="0" xfId="0" applyFont="1" applyAlignment="1">
      <alignment/>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justify" vertical="top"/>
    </xf>
    <xf numFmtId="16" fontId="1" fillId="0" borderId="0" xfId="0" applyNumberFormat="1" applyFont="1" applyAlignment="1">
      <alignment horizontal="center"/>
    </xf>
    <xf numFmtId="0" fontId="1"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0</xdr:rowOff>
    </xdr:from>
    <xdr:to>
      <xdr:col>4</xdr:col>
      <xdr:colOff>0</xdr:colOff>
      <xdr:row>55</xdr:row>
      <xdr:rowOff>0</xdr:rowOff>
    </xdr:to>
    <xdr:sp fLocksText="0">
      <xdr:nvSpPr>
        <xdr:cNvPr id="1" name="Text Box 1"/>
        <xdr:cNvSpPr txBox="1">
          <a:spLocks noChangeArrowheads="1"/>
        </xdr:cNvSpPr>
      </xdr:nvSpPr>
      <xdr:spPr>
        <a:xfrm>
          <a:off x="9525" y="8639175"/>
          <a:ext cx="502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56</xdr:row>
      <xdr:rowOff>47625</xdr:rowOff>
    </xdr:from>
    <xdr:ext cx="76200" cy="209550"/>
    <xdr:sp fLocksText="0">
      <xdr:nvSpPr>
        <xdr:cNvPr id="2" name="Text Box 2"/>
        <xdr:cNvSpPr txBox="1">
          <a:spLocks noChangeArrowheads="1"/>
        </xdr:cNvSpPr>
      </xdr:nvSpPr>
      <xdr:spPr>
        <a:xfrm>
          <a:off x="3600450" y="8848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52</xdr:row>
      <xdr:rowOff>47625</xdr:rowOff>
    </xdr:from>
    <xdr:ext cx="95250" cy="28575"/>
    <xdr:sp fLocksText="0">
      <xdr:nvSpPr>
        <xdr:cNvPr id="1" name="Text Box 2"/>
        <xdr:cNvSpPr txBox="1">
          <a:spLocks noChangeArrowheads="1"/>
        </xdr:cNvSpPr>
      </xdr:nvSpPr>
      <xdr:spPr>
        <a:xfrm>
          <a:off x="2943225" y="8620125"/>
          <a:ext cx="95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47625</xdr:rowOff>
    </xdr:from>
    <xdr:ext cx="76200" cy="200025"/>
    <xdr:sp fLocksText="0">
      <xdr:nvSpPr>
        <xdr:cNvPr id="1" name="Text Box 2"/>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53</xdr:row>
      <xdr:rowOff>47625</xdr:rowOff>
    </xdr:from>
    <xdr:ext cx="76200" cy="200025"/>
    <xdr:sp fLocksText="0">
      <xdr:nvSpPr>
        <xdr:cNvPr id="2" name="Text Box 5"/>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204</xdr:row>
      <xdr:rowOff>0</xdr:rowOff>
    </xdr:from>
    <xdr:to>
      <xdr:col>8</xdr:col>
      <xdr:colOff>333375</xdr:colOff>
      <xdr:row>204</xdr:row>
      <xdr:rowOff>0</xdr:rowOff>
    </xdr:to>
    <xdr:sp>
      <xdr:nvSpPr>
        <xdr:cNvPr id="1" name="Text 18"/>
        <xdr:cNvSpPr txBox="1">
          <a:spLocks noChangeArrowheads="1"/>
        </xdr:cNvSpPr>
      </xdr:nvSpPr>
      <xdr:spPr>
        <a:xfrm>
          <a:off x="314325" y="38300025"/>
          <a:ext cx="5619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204</xdr:row>
      <xdr:rowOff>0</xdr:rowOff>
    </xdr:from>
    <xdr:to>
      <xdr:col>8</xdr:col>
      <xdr:colOff>333375</xdr:colOff>
      <xdr:row>204</xdr:row>
      <xdr:rowOff>0</xdr:rowOff>
    </xdr:to>
    <xdr:sp>
      <xdr:nvSpPr>
        <xdr:cNvPr id="2" name="Text 18"/>
        <xdr:cNvSpPr txBox="1">
          <a:spLocks noChangeArrowheads="1"/>
        </xdr:cNvSpPr>
      </xdr:nvSpPr>
      <xdr:spPr>
        <a:xfrm>
          <a:off x="314325" y="38300025"/>
          <a:ext cx="5619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8"/>
  <sheetViews>
    <sheetView tabSelected="1" zoomScale="130" zoomScaleNormal="130" zoomScaleSheetLayoutView="150" zoomScalePageLayoutView="0" workbookViewId="0" topLeftCell="A1">
      <selection activeCell="A34" sqref="A34"/>
    </sheetView>
  </sheetViews>
  <sheetFormatPr defaultColWidth="9.140625" defaultRowHeight="12.75"/>
  <cols>
    <col min="1" max="1" width="48.7109375" style="1" customWidth="1"/>
    <col min="2" max="2" width="12.57421875" style="1" customWidth="1"/>
    <col min="3" max="3" width="1.7109375" style="1" customWidth="1"/>
    <col min="4" max="4" width="12.57421875" style="2" bestFit="1" customWidth="1"/>
    <col min="5" max="5" width="2.00390625" style="1" customWidth="1"/>
    <col min="6" max="6" width="11.28125" style="2" bestFit="1" customWidth="1"/>
    <col min="7" max="16384" width="9.140625" style="1" customWidth="1"/>
  </cols>
  <sheetData>
    <row r="1" ht="15.75">
      <c r="A1" s="42" t="s">
        <v>154</v>
      </c>
    </row>
    <row r="3" ht="12.75">
      <c r="A3" s="3" t="s">
        <v>194</v>
      </c>
    </row>
    <row r="4" ht="12.75">
      <c r="A4" s="3" t="s">
        <v>254</v>
      </c>
    </row>
    <row r="5" ht="12.75">
      <c r="A5" s="3" t="s">
        <v>41</v>
      </c>
    </row>
    <row r="6" ht="12.75">
      <c r="D6" s="2" t="s">
        <v>74</v>
      </c>
    </row>
    <row r="7" spans="2:4" ht="12.75">
      <c r="B7" s="12" t="s">
        <v>42</v>
      </c>
      <c r="D7" s="2" t="s">
        <v>77</v>
      </c>
    </row>
    <row r="8" spans="2:4" ht="12.75">
      <c r="B8" s="12" t="s">
        <v>43</v>
      </c>
      <c r="D8" s="2" t="s">
        <v>44</v>
      </c>
    </row>
    <row r="9" spans="2:4" ht="12.75">
      <c r="B9" s="12" t="s">
        <v>0</v>
      </c>
      <c r="D9" s="2" t="s">
        <v>45</v>
      </c>
    </row>
    <row r="10" spans="2:4" ht="12.75">
      <c r="B10" s="117" t="s">
        <v>255</v>
      </c>
      <c r="D10" s="15" t="s">
        <v>226</v>
      </c>
    </row>
    <row r="11" spans="2:4" ht="12.75">
      <c r="B11" s="12" t="s">
        <v>1</v>
      </c>
      <c r="D11" s="2" t="s">
        <v>1</v>
      </c>
    </row>
    <row r="12" ht="12.75">
      <c r="D12" s="1"/>
    </row>
    <row r="13" spans="1:4" ht="12.75">
      <c r="A13" s="3" t="s">
        <v>109</v>
      </c>
      <c r="D13" s="1"/>
    </row>
    <row r="14" spans="1:4" ht="12.75">
      <c r="A14" s="16" t="s">
        <v>110</v>
      </c>
      <c r="D14" s="1"/>
    </row>
    <row r="15" spans="1:6" s="4" customFormat="1" ht="12.75">
      <c r="A15" s="4" t="s">
        <v>37</v>
      </c>
      <c r="B15" s="4">
        <v>23226</v>
      </c>
      <c r="D15" s="4">
        <v>23455</v>
      </c>
      <c r="F15" s="5"/>
    </row>
    <row r="16" spans="1:6" s="4" customFormat="1" ht="12.75">
      <c r="A16" s="4" t="s">
        <v>146</v>
      </c>
      <c r="B16" s="4">
        <v>124</v>
      </c>
      <c r="D16" s="4">
        <v>126</v>
      </c>
      <c r="F16" s="5"/>
    </row>
    <row r="17" spans="1:6" s="4" customFormat="1" ht="12.75">
      <c r="A17" s="4" t="s">
        <v>83</v>
      </c>
      <c r="B17" s="4">
        <v>2004</v>
      </c>
      <c r="D17" s="4">
        <v>2041</v>
      </c>
      <c r="F17" s="5"/>
    </row>
    <row r="18" spans="1:6" s="4" customFormat="1" ht="12.75" hidden="1">
      <c r="A18" s="4" t="s">
        <v>105</v>
      </c>
      <c r="B18" s="4">
        <v>0</v>
      </c>
      <c r="D18" s="4">
        <v>0</v>
      </c>
      <c r="F18" s="5"/>
    </row>
    <row r="19" spans="1:6" s="4" customFormat="1" ht="12.75">
      <c r="A19" s="16"/>
      <c r="B19" s="93">
        <f>SUM(B15:B18)</f>
        <v>25354</v>
      </c>
      <c r="D19" s="93">
        <f>SUM(D15:D18)</f>
        <v>25622</v>
      </c>
      <c r="F19" s="5"/>
    </row>
    <row r="20" spans="1:6" s="4" customFormat="1" ht="12.75">
      <c r="A20" s="16" t="s">
        <v>39</v>
      </c>
      <c r="F20" s="5"/>
    </row>
    <row r="21" spans="1:6" s="4" customFormat="1" ht="12.75">
      <c r="A21" s="6" t="s">
        <v>38</v>
      </c>
      <c r="B21" s="6">
        <v>41882</v>
      </c>
      <c r="C21" s="6"/>
      <c r="D21" s="6">
        <v>44175</v>
      </c>
      <c r="E21" s="6"/>
      <c r="F21" s="5"/>
    </row>
    <row r="22" spans="1:6" s="4" customFormat="1" ht="12.75">
      <c r="A22" s="6" t="s">
        <v>5</v>
      </c>
      <c r="B22" s="6">
        <v>9447</v>
      </c>
      <c r="C22" s="6"/>
      <c r="D22" s="6">
        <v>14417</v>
      </c>
      <c r="E22" s="6"/>
      <c r="F22" s="5"/>
    </row>
    <row r="23" spans="1:6" s="4" customFormat="1" ht="12.75">
      <c r="A23" s="4" t="s">
        <v>102</v>
      </c>
      <c r="B23" s="6">
        <v>3658</v>
      </c>
      <c r="C23" s="6"/>
      <c r="D23" s="6">
        <v>3746</v>
      </c>
      <c r="E23" s="6"/>
      <c r="F23" s="5"/>
    </row>
    <row r="24" spans="1:6" s="4" customFormat="1" ht="12.75">
      <c r="A24" s="6" t="s">
        <v>76</v>
      </c>
      <c r="B24" s="6">
        <v>107</v>
      </c>
      <c r="C24" s="6"/>
      <c r="D24" s="6">
        <v>303</v>
      </c>
      <c r="E24" s="6"/>
      <c r="F24" s="5"/>
    </row>
    <row r="25" spans="1:6" s="4" customFormat="1" ht="12.75">
      <c r="A25" s="6" t="s">
        <v>6</v>
      </c>
      <c r="B25" s="6">
        <v>3264</v>
      </c>
      <c r="C25" s="6"/>
      <c r="D25" s="6">
        <v>4453</v>
      </c>
      <c r="E25" s="6"/>
      <c r="F25" s="5"/>
    </row>
    <row r="26" spans="1:6" s="4" customFormat="1" ht="12.75">
      <c r="A26" s="6"/>
      <c r="B26" s="94">
        <f>SUM(B21:B25)</f>
        <v>58358</v>
      </c>
      <c r="C26" s="6"/>
      <c r="D26" s="94">
        <f>SUM(D21:D25)</f>
        <v>67094</v>
      </c>
      <c r="E26" s="6"/>
      <c r="F26" s="5"/>
    </row>
    <row r="27" spans="1:6" s="16" customFormat="1" ht="13.5" thickBot="1">
      <c r="A27" s="57" t="s">
        <v>111</v>
      </c>
      <c r="B27" s="95">
        <f>B19+B26</f>
        <v>83712</v>
      </c>
      <c r="C27" s="6"/>
      <c r="D27" s="95">
        <f>D19+D26</f>
        <v>92716</v>
      </c>
      <c r="E27" s="17"/>
      <c r="F27" s="37"/>
    </row>
    <row r="28" spans="1:6" s="4" customFormat="1" ht="12.75">
      <c r="A28" s="6"/>
      <c r="B28" s="6"/>
      <c r="C28" s="6"/>
      <c r="D28" s="6"/>
      <c r="E28" s="6"/>
      <c r="F28" s="5"/>
    </row>
    <row r="29" spans="1:6" s="4" customFormat="1" ht="12.75">
      <c r="A29" s="52" t="s">
        <v>112</v>
      </c>
      <c r="F29" s="5"/>
    </row>
    <row r="30" spans="1:6" s="4" customFormat="1" ht="12.75">
      <c r="A30" s="53" t="s">
        <v>189</v>
      </c>
      <c r="F30" s="5"/>
    </row>
    <row r="31" spans="1:4" ht="12.75">
      <c r="A31" s="54" t="s">
        <v>34</v>
      </c>
      <c r="B31" s="4">
        <f>Equity!B26</f>
        <v>62500</v>
      </c>
      <c r="D31" s="4">
        <v>62500</v>
      </c>
    </row>
    <row r="32" spans="1:4" ht="12.75">
      <c r="A32" s="54" t="s">
        <v>33</v>
      </c>
      <c r="B32" s="4">
        <f>Equity!C26</f>
        <v>21</v>
      </c>
      <c r="D32" s="4">
        <v>21</v>
      </c>
    </row>
    <row r="33" spans="1:4" ht="12.75">
      <c r="A33" s="54" t="s">
        <v>130</v>
      </c>
      <c r="B33" s="4">
        <f>Equity!D26</f>
        <v>-112</v>
      </c>
      <c r="D33" s="4">
        <v>-112</v>
      </c>
    </row>
    <row r="34" spans="1:4" ht="12.75">
      <c r="A34" s="54" t="s">
        <v>126</v>
      </c>
      <c r="B34" s="10">
        <f>Equity!E26</f>
        <v>-118</v>
      </c>
      <c r="D34" s="4">
        <v>-109</v>
      </c>
    </row>
    <row r="35" spans="1:4" ht="12.75">
      <c r="A35" s="54" t="s">
        <v>101</v>
      </c>
      <c r="B35" s="96">
        <f>Equity!F26</f>
        <v>-11918</v>
      </c>
      <c r="D35" s="96">
        <v>-9892</v>
      </c>
    </row>
    <row r="36" spans="1:4" ht="12.75">
      <c r="A36" s="55"/>
      <c r="B36" s="94">
        <f>SUM(B31:B35)</f>
        <v>50373</v>
      </c>
      <c r="D36" s="94">
        <f>SUM(D31:D35)</f>
        <v>52408</v>
      </c>
    </row>
    <row r="37" spans="1:4" ht="12.75">
      <c r="A37" s="54" t="s">
        <v>188</v>
      </c>
      <c r="B37" s="96">
        <f>Equity!H26</f>
        <v>-3795</v>
      </c>
      <c r="D37" s="96">
        <v>-3443</v>
      </c>
    </row>
    <row r="38" spans="1:4" ht="12.75">
      <c r="A38" s="55" t="s">
        <v>88</v>
      </c>
      <c r="B38" s="93">
        <f>SUM(B36:B37)</f>
        <v>46578</v>
      </c>
      <c r="D38" s="93">
        <f>SUM(D36:D37)</f>
        <v>48965</v>
      </c>
    </row>
    <row r="39" spans="1:4" ht="12.75">
      <c r="A39" s="55"/>
      <c r="B39" s="6"/>
      <c r="D39" s="6"/>
    </row>
    <row r="40" spans="1:4" ht="12.75">
      <c r="A40" s="55" t="s">
        <v>113</v>
      </c>
      <c r="B40" s="6"/>
      <c r="D40" s="6"/>
    </row>
    <row r="41" spans="1:4" ht="12.75">
      <c r="A41" s="54" t="s">
        <v>35</v>
      </c>
      <c r="B41" s="6">
        <v>3842</v>
      </c>
      <c r="D41" s="6">
        <v>3676</v>
      </c>
    </row>
    <row r="42" spans="1:6" ht="12.75">
      <c r="A42" s="54" t="s">
        <v>190</v>
      </c>
      <c r="B42" s="6">
        <v>36</v>
      </c>
      <c r="D42" s="6">
        <v>83</v>
      </c>
      <c r="F42" s="7"/>
    </row>
    <row r="43" spans="1:4" ht="12.75">
      <c r="A43" s="55"/>
      <c r="B43" s="93">
        <f>SUM(B41:B42)</f>
        <v>3878</v>
      </c>
      <c r="D43" s="93">
        <f>SUM(D41:D42)</f>
        <v>3759</v>
      </c>
    </row>
    <row r="44" spans="1:6" s="4" customFormat="1" ht="12.75">
      <c r="A44" s="56" t="s">
        <v>40</v>
      </c>
      <c r="B44" s="6"/>
      <c r="C44" s="6"/>
      <c r="D44" s="6"/>
      <c r="E44" s="6"/>
      <c r="F44" s="5"/>
    </row>
    <row r="45" spans="1:6" s="4" customFormat="1" ht="12.75">
      <c r="A45" s="6" t="s">
        <v>7</v>
      </c>
      <c r="B45" s="6">
        <v>13894</v>
      </c>
      <c r="C45" s="6"/>
      <c r="D45" s="6">
        <v>21776</v>
      </c>
      <c r="E45" s="6"/>
      <c r="F45" s="5"/>
    </row>
    <row r="46" spans="1:6" s="4" customFormat="1" ht="12.75">
      <c r="A46" s="6" t="s">
        <v>89</v>
      </c>
      <c r="B46" s="6">
        <v>3545</v>
      </c>
      <c r="C46" s="6"/>
      <c r="D46" s="6">
        <v>3087</v>
      </c>
      <c r="E46" s="6"/>
      <c r="F46" s="5"/>
    </row>
    <row r="47" spans="1:6" s="4" customFormat="1" ht="12.75" hidden="1">
      <c r="A47" s="6" t="s">
        <v>85</v>
      </c>
      <c r="B47" s="6">
        <v>0</v>
      </c>
      <c r="C47" s="6"/>
      <c r="D47" s="6">
        <v>0</v>
      </c>
      <c r="E47" s="6"/>
      <c r="F47" s="5"/>
    </row>
    <row r="48" spans="1:6" s="4" customFormat="1" ht="12.75">
      <c r="A48" s="6" t="s">
        <v>190</v>
      </c>
      <c r="B48" s="19">
        <v>15592</v>
      </c>
      <c r="C48" s="6"/>
      <c r="D48" s="19">
        <v>14851</v>
      </c>
      <c r="E48" s="6"/>
      <c r="F48" s="5"/>
    </row>
    <row r="49" spans="1:6" s="4" customFormat="1" ht="12.75">
      <c r="A49" s="6" t="s">
        <v>118</v>
      </c>
      <c r="B49" s="19">
        <v>225</v>
      </c>
      <c r="C49" s="6"/>
      <c r="D49" s="19">
        <v>278</v>
      </c>
      <c r="E49" s="6"/>
      <c r="F49" s="5"/>
    </row>
    <row r="50" spans="1:6" s="4" customFormat="1" ht="12.75">
      <c r="A50" s="6"/>
      <c r="B50" s="93">
        <f>SUM(B45:B49)</f>
        <v>33256</v>
      </c>
      <c r="C50" s="6"/>
      <c r="D50" s="93">
        <f>SUM(D45:D49)</f>
        <v>39992</v>
      </c>
      <c r="E50" s="6"/>
      <c r="F50" s="5"/>
    </row>
    <row r="51" spans="1:6" s="4" customFormat="1" ht="12.75">
      <c r="A51" s="17" t="s">
        <v>117</v>
      </c>
      <c r="B51" s="93">
        <f>B43+B50</f>
        <v>37134</v>
      </c>
      <c r="C51" s="6"/>
      <c r="D51" s="93">
        <f>D43+D50</f>
        <v>43751</v>
      </c>
      <c r="E51" s="6"/>
      <c r="F51" s="5"/>
    </row>
    <row r="52" spans="1:6" s="4" customFormat="1" ht="13.5" thickBot="1">
      <c r="A52" s="57" t="s">
        <v>114</v>
      </c>
      <c r="B52" s="97">
        <f>B51+B38</f>
        <v>83712</v>
      </c>
      <c r="C52" s="6"/>
      <c r="D52" s="97">
        <f>D51+D38</f>
        <v>92716</v>
      </c>
      <c r="E52" s="6"/>
      <c r="F52" s="5"/>
    </row>
    <row r="53" spans="1:4" ht="12.75">
      <c r="A53" s="3"/>
      <c r="B53" s="6"/>
      <c r="D53" s="6"/>
    </row>
    <row r="54" spans="1:4" ht="12.75">
      <c r="A54" s="3"/>
      <c r="B54" s="6"/>
      <c r="D54" s="6"/>
    </row>
    <row r="55" spans="1:7" ht="12.75">
      <c r="A55" s="6" t="s">
        <v>36</v>
      </c>
      <c r="B55" s="118"/>
      <c r="C55" s="32"/>
      <c r="D55" s="6"/>
      <c r="F55" s="8"/>
      <c r="G55" s="9"/>
    </row>
    <row r="56" spans="1:4" ht="12.75" customHeight="1">
      <c r="A56" s="147" t="s">
        <v>179</v>
      </c>
      <c r="B56" s="147"/>
      <c r="C56" s="147"/>
      <c r="D56" s="147"/>
    </row>
    <row r="57" spans="1:4" ht="12.75">
      <c r="A57" s="148" t="s">
        <v>236</v>
      </c>
      <c r="B57" s="148"/>
      <c r="C57" s="148"/>
      <c r="D57" s="148"/>
    </row>
    <row r="58" spans="1:4" ht="12.75">
      <c r="A58" s="149"/>
      <c r="B58" s="149"/>
      <c r="C58" s="149"/>
      <c r="D58" s="149"/>
    </row>
  </sheetData>
  <sheetProtection/>
  <mergeCells count="3">
    <mergeCell ref="A56:D56"/>
    <mergeCell ref="A57:D57"/>
    <mergeCell ref="A58:D58"/>
  </mergeCells>
  <printOptions/>
  <pageMargins left="0.75" right="0.5" top="0.36"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57"/>
  <sheetViews>
    <sheetView zoomScale="130" zoomScaleNormal="130" zoomScaleSheetLayoutView="100" zoomScalePageLayoutView="0" workbookViewId="0" topLeftCell="A1">
      <selection activeCell="F20" sqref="F20"/>
    </sheetView>
  </sheetViews>
  <sheetFormatPr defaultColWidth="9.140625" defaultRowHeight="12.75"/>
  <cols>
    <col min="1" max="1" width="38.8515625" style="1" customWidth="1"/>
    <col min="2" max="2" width="12.421875" style="1" customWidth="1"/>
    <col min="3" max="3" width="1.7109375" style="1" customWidth="1"/>
    <col min="4" max="4" width="12.57421875" style="2" customWidth="1"/>
    <col min="5" max="5" width="2.00390625" style="1" customWidth="1"/>
    <col min="6" max="6" width="11.7109375" style="2" customWidth="1"/>
    <col min="7" max="7" width="2.00390625" style="1" customWidth="1"/>
    <col min="8" max="8" width="12.57421875" style="2" bestFit="1" customWidth="1"/>
    <col min="9" max="16384" width="9.140625" style="1" customWidth="1"/>
  </cols>
  <sheetData>
    <row r="1" ht="15.75">
      <c r="A1" s="42" t="s">
        <v>154</v>
      </c>
    </row>
    <row r="3" spans="1:8" ht="12.75">
      <c r="A3" s="152" t="s">
        <v>167</v>
      </c>
      <c r="B3" s="152"/>
      <c r="C3" s="152"/>
      <c r="D3" s="152"/>
      <c r="E3" s="152"/>
      <c r="F3" s="152"/>
      <c r="G3" s="152"/>
      <c r="H3" s="152"/>
    </row>
    <row r="4" ht="12.75">
      <c r="A4" s="3" t="s">
        <v>256</v>
      </c>
    </row>
    <row r="5" spans="1:2" ht="12.75">
      <c r="A5" s="3" t="s">
        <v>41</v>
      </c>
      <c r="B5" s="2"/>
    </row>
    <row r="6" spans="1:2" ht="12.75">
      <c r="A6" s="3"/>
      <c r="B6" s="2"/>
    </row>
    <row r="7" spans="1:8" ht="12.75">
      <c r="A7" s="3"/>
      <c r="B7" s="150" t="s">
        <v>50</v>
      </c>
      <c r="C7" s="150"/>
      <c r="D7" s="150"/>
      <c r="F7" s="150" t="s">
        <v>87</v>
      </c>
      <c r="G7" s="150"/>
      <c r="H7" s="150"/>
    </row>
    <row r="8" spans="3:8" ht="12.75">
      <c r="C8" s="2"/>
      <c r="D8" s="2" t="s">
        <v>47</v>
      </c>
      <c r="E8" s="2"/>
      <c r="G8" s="2"/>
      <c r="H8" s="2" t="s">
        <v>47</v>
      </c>
    </row>
    <row r="9" spans="2:8" ht="12.75">
      <c r="B9" s="2" t="s">
        <v>46</v>
      </c>
      <c r="C9" s="2"/>
      <c r="D9" s="2" t="s">
        <v>48</v>
      </c>
      <c r="E9" s="2"/>
      <c r="F9" s="2" t="s">
        <v>46</v>
      </c>
      <c r="G9" s="2"/>
      <c r="H9" s="2" t="s">
        <v>48</v>
      </c>
    </row>
    <row r="10" spans="2:8" ht="12.75">
      <c r="B10" s="2" t="s">
        <v>0</v>
      </c>
      <c r="C10" s="2"/>
      <c r="D10" s="2" t="s">
        <v>0</v>
      </c>
      <c r="E10" s="2"/>
      <c r="F10" s="2" t="s">
        <v>2</v>
      </c>
      <c r="G10" s="2"/>
      <c r="H10" s="2" t="s">
        <v>0</v>
      </c>
    </row>
    <row r="11" spans="2:8" ht="12.75">
      <c r="B11" s="15" t="str">
        <f>'BS'!B10</f>
        <v>31.1.14</v>
      </c>
      <c r="C11" s="2"/>
      <c r="D11" s="2" t="s">
        <v>257</v>
      </c>
      <c r="E11" s="2"/>
      <c r="F11" s="15" t="str">
        <f>'BS'!B10</f>
        <v>31.1.14</v>
      </c>
      <c r="G11" s="2"/>
      <c r="H11" s="2" t="str">
        <f>D11</f>
        <v>31.1.13</v>
      </c>
    </row>
    <row r="12" spans="2:8" ht="12.75">
      <c r="B12" s="2" t="s">
        <v>1</v>
      </c>
      <c r="D12" s="2" t="s">
        <v>1</v>
      </c>
      <c r="F12" s="2" t="s">
        <v>1</v>
      </c>
      <c r="H12" s="2" t="s">
        <v>1</v>
      </c>
    </row>
    <row r="13" spans="4:8" ht="12.75">
      <c r="D13" s="1"/>
      <c r="H13" s="1"/>
    </row>
    <row r="14" spans="1:10" s="4" customFormat="1" ht="12.75">
      <c r="A14" s="4" t="s">
        <v>3</v>
      </c>
      <c r="B14" s="10">
        <f>F14-9865</f>
        <v>6981</v>
      </c>
      <c r="D14" s="10">
        <v>7989</v>
      </c>
      <c r="F14" s="10">
        <v>16846</v>
      </c>
      <c r="H14" s="10">
        <v>21656</v>
      </c>
      <c r="J14" s="10"/>
    </row>
    <row r="15" spans="2:10" s="4" customFormat="1" ht="12.75">
      <c r="B15" s="10"/>
      <c r="D15" s="10"/>
      <c r="F15" s="10"/>
      <c r="H15" s="10"/>
      <c r="J15" s="10"/>
    </row>
    <row r="16" spans="1:10" s="4" customFormat="1" ht="12.75">
      <c r="A16" s="4" t="s">
        <v>32</v>
      </c>
      <c r="B16" s="10">
        <f>F16+10347</f>
        <v>-9060</v>
      </c>
      <c r="D16" s="10">
        <v>-8586</v>
      </c>
      <c r="F16" s="10">
        <v>-19407</v>
      </c>
      <c r="H16" s="10">
        <v>-20603</v>
      </c>
      <c r="J16" s="10"/>
    </row>
    <row r="17" spans="2:10" s="4" customFormat="1" ht="12.75">
      <c r="B17" s="10"/>
      <c r="D17" s="10"/>
      <c r="F17" s="10"/>
      <c r="H17" s="10"/>
      <c r="J17" s="10"/>
    </row>
    <row r="18" spans="1:10" s="4" customFormat="1" ht="12.75">
      <c r="A18" s="4" t="s">
        <v>31</v>
      </c>
      <c r="B18" s="96">
        <f>F18-268</f>
        <v>299</v>
      </c>
      <c r="D18" s="96">
        <v>255</v>
      </c>
      <c r="F18" s="96">
        <v>567</v>
      </c>
      <c r="H18" s="96">
        <v>567</v>
      </c>
      <c r="J18" s="10"/>
    </row>
    <row r="19" spans="2:10" s="4" customFormat="1" ht="12.75">
      <c r="B19" s="30"/>
      <c r="D19" s="30"/>
      <c r="F19" s="30"/>
      <c r="H19" s="30"/>
      <c r="J19" s="30"/>
    </row>
    <row r="20" spans="1:10" s="4" customFormat="1" ht="12.75">
      <c r="A20" s="4" t="s">
        <v>225</v>
      </c>
      <c r="B20" s="18">
        <f>+SUM(B14:B18)</f>
        <v>-1780</v>
      </c>
      <c r="D20" s="18">
        <f>+SUM(D14:D18)</f>
        <v>-342</v>
      </c>
      <c r="F20" s="18">
        <f>SUM(F14:F18)</f>
        <v>-1994</v>
      </c>
      <c r="H20" s="18">
        <f>+SUM(H14:H18)</f>
        <v>1620</v>
      </c>
      <c r="J20" s="18"/>
    </row>
    <row r="21" spans="2:10" s="4" customFormat="1" ht="12.75">
      <c r="B21" s="10"/>
      <c r="D21" s="10"/>
      <c r="F21" s="10"/>
      <c r="H21" s="10"/>
      <c r="J21" s="10"/>
    </row>
    <row r="22" spans="1:10" s="4" customFormat="1" ht="12.75">
      <c r="A22" s="4" t="s">
        <v>30</v>
      </c>
      <c r="B22" s="96">
        <f>F22+223</f>
        <v>-154</v>
      </c>
      <c r="D22" s="96">
        <v>-288</v>
      </c>
      <c r="F22" s="96">
        <v>-377</v>
      </c>
      <c r="H22" s="96">
        <v>-507</v>
      </c>
      <c r="J22" s="18"/>
    </row>
    <row r="23" spans="2:10" s="4" customFormat="1" ht="12.75">
      <c r="B23" s="30"/>
      <c r="D23" s="30"/>
      <c r="F23" s="30"/>
      <c r="H23" s="30"/>
      <c r="J23" s="30"/>
    </row>
    <row r="24" spans="1:10" s="4" customFormat="1" ht="12.75">
      <c r="A24" s="4" t="s">
        <v>197</v>
      </c>
      <c r="B24" s="30">
        <f>SUM(B20:B23)</f>
        <v>-1934</v>
      </c>
      <c r="D24" s="30">
        <f>SUM(D20:D23)</f>
        <v>-630</v>
      </c>
      <c r="F24" s="30">
        <f>SUM(F20:F23)</f>
        <v>-2371</v>
      </c>
      <c r="H24" s="30">
        <f>SUM(H20:H23)</f>
        <v>1113</v>
      </c>
      <c r="J24" s="30"/>
    </row>
    <row r="25" spans="2:10" s="4" customFormat="1" ht="12.75">
      <c r="B25" s="10"/>
      <c r="D25" s="10"/>
      <c r="F25" s="10"/>
      <c r="H25" s="10"/>
      <c r="J25" s="18"/>
    </row>
    <row r="26" spans="1:10" s="4" customFormat="1" ht="12.75">
      <c r="A26" s="4" t="s">
        <v>4</v>
      </c>
      <c r="B26" s="10">
        <v>0</v>
      </c>
      <c r="D26" s="10">
        <v>-6</v>
      </c>
      <c r="F26" s="10">
        <v>0</v>
      </c>
      <c r="H26" s="10">
        <v>-6</v>
      </c>
      <c r="J26" s="18"/>
    </row>
    <row r="27" spans="2:10" s="4" customFormat="1" ht="12.75">
      <c r="B27" s="103"/>
      <c r="D27" s="103"/>
      <c r="F27" s="103"/>
      <c r="H27" s="103"/>
      <c r="J27" s="30"/>
    </row>
    <row r="28" spans="1:10" s="4" customFormat="1" ht="12.75">
      <c r="A28" s="1" t="s">
        <v>119</v>
      </c>
      <c r="B28" s="96">
        <f>SUM(B24:B27)</f>
        <v>-1934</v>
      </c>
      <c r="C28" s="6"/>
      <c r="D28" s="96">
        <f>SUM(D24:D27)</f>
        <v>-636</v>
      </c>
      <c r="E28" s="6"/>
      <c r="F28" s="96">
        <f>SUM(F24:F27)</f>
        <v>-2371</v>
      </c>
      <c r="G28" s="6"/>
      <c r="H28" s="96">
        <f>SUM(H24:H27)</f>
        <v>1107</v>
      </c>
      <c r="J28" s="19"/>
    </row>
    <row r="29" spans="1:10" s="4" customFormat="1" ht="12.75">
      <c r="A29" s="1"/>
      <c r="B29" s="19"/>
      <c r="C29" s="6"/>
      <c r="D29" s="19"/>
      <c r="E29" s="6"/>
      <c r="F29" s="19"/>
      <c r="G29" s="6"/>
      <c r="H29" s="19"/>
      <c r="J29" s="19"/>
    </row>
    <row r="30" spans="1:28" s="66" customFormat="1" ht="12.75">
      <c r="A30" s="1" t="s">
        <v>169</v>
      </c>
      <c r="B30" s="61"/>
      <c r="C30" s="98"/>
      <c r="D30" s="61"/>
      <c r="E30" s="98"/>
      <c r="F30" s="112"/>
      <c r="G30" s="98"/>
      <c r="H30" s="61"/>
      <c r="I30" s="67"/>
      <c r="K30" s="67"/>
      <c r="O30" s="82"/>
      <c r="P30" s="82"/>
      <c r="Q30" s="82"/>
      <c r="R30" s="82"/>
      <c r="S30" s="82"/>
      <c r="T30" s="82"/>
      <c r="U30" s="68"/>
      <c r="Z30" s="61"/>
      <c r="AA30" s="61"/>
      <c r="AB30" s="61"/>
    </row>
    <row r="31" spans="1:28" s="66" customFormat="1" ht="12.75">
      <c r="A31" s="1" t="s">
        <v>200</v>
      </c>
      <c r="B31" s="61"/>
      <c r="C31" s="61"/>
      <c r="D31" s="61"/>
      <c r="E31" s="61"/>
      <c r="F31" s="112"/>
      <c r="G31" s="61"/>
      <c r="H31" s="61"/>
      <c r="I31" s="67"/>
      <c r="K31" s="67"/>
      <c r="O31" s="82"/>
      <c r="P31" s="82"/>
      <c r="Q31" s="82"/>
      <c r="R31" s="82"/>
      <c r="S31" s="82"/>
      <c r="T31" s="82"/>
      <c r="U31" s="68"/>
      <c r="Z31" s="61"/>
      <c r="AA31" s="61"/>
      <c r="AB31" s="61"/>
    </row>
    <row r="32" spans="1:28" s="66" customFormat="1" ht="12.75">
      <c r="A32" s="1" t="s">
        <v>201</v>
      </c>
      <c r="B32" s="61">
        <v>0</v>
      </c>
      <c r="C32" s="61"/>
      <c r="D32" s="61">
        <v>0</v>
      </c>
      <c r="E32" s="61"/>
      <c r="F32" s="112">
        <v>0</v>
      </c>
      <c r="G32" s="61"/>
      <c r="H32" s="61">
        <v>0</v>
      </c>
      <c r="I32" s="67"/>
      <c r="K32" s="67"/>
      <c r="O32" s="82"/>
      <c r="P32" s="82"/>
      <c r="Q32" s="82"/>
      <c r="R32" s="82"/>
      <c r="S32" s="82"/>
      <c r="T32" s="82"/>
      <c r="U32" s="68"/>
      <c r="Z32" s="61"/>
      <c r="AA32" s="61"/>
      <c r="AB32" s="61"/>
    </row>
    <row r="33" spans="1:28" s="66" customFormat="1" ht="12.75">
      <c r="A33" s="1"/>
      <c r="B33" s="104"/>
      <c r="C33" s="61"/>
      <c r="D33" s="104"/>
      <c r="E33" s="61"/>
      <c r="F33" s="113"/>
      <c r="G33" s="61"/>
      <c r="H33" s="104"/>
      <c r="O33" s="83"/>
      <c r="P33" s="84"/>
      <c r="Q33" s="84"/>
      <c r="R33" s="84">
        <f>F60</f>
        <v>0</v>
      </c>
      <c r="S33" s="84">
        <f>SUM(O33:R33)</f>
        <v>0</v>
      </c>
      <c r="T33" s="84">
        <f>F61</f>
        <v>0</v>
      </c>
      <c r="U33" s="69">
        <f>S33+T33</f>
        <v>0</v>
      </c>
      <c r="Z33" s="61"/>
      <c r="AA33" s="61"/>
      <c r="AB33" s="61"/>
    </row>
    <row r="34" spans="1:28" s="66" customFormat="1" ht="12.75">
      <c r="A34" s="1" t="s">
        <v>170</v>
      </c>
      <c r="B34" s="98"/>
      <c r="C34" s="98"/>
      <c r="D34" s="98"/>
      <c r="E34" s="98"/>
      <c r="F34" s="114"/>
      <c r="G34" s="98"/>
      <c r="H34" s="98"/>
      <c r="O34" s="85"/>
      <c r="P34" s="86"/>
      <c r="Q34" s="86">
        <f>-2632</f>
        <v>-2632</v>
      </c>
      <c r="R34" s="86"/>
      <c r="S34" s="86">
        <f>SUM(O34:R34)</f>
        <v>-2632</v>
      </c>
      <c r="T34" s="86">
        <v>-1751</v>
      </c>
      <c r="U34" s="70">
        <f>S34+T34</f>
        <v>-4383</v>
      </c>
      <c r="W34" s="87">
        <f>T34/U34</f>
        <v>0.39949806068902577</v>
      </c>
      <c r="Z34" s="61"/>
      <c r="AA34" s="61"/>
      <c r="AB34" s="61"/>
    </row>
    <row r="35" spans="1:28" s="66" customFormat="1" ht="13.5" thickBot="1">
      <c r="A35" s="1" t="s">
        <v>171</v>
      </c>
      <c r="B35" s="105">
        <f>B28+B32</f>
        <v>-1934</v>
      </c>
      <c r="C35" s="98"/>
      <c r="D35" s="105">
        <f>D28+D32</f>
        <v>-636</v>
      </c>
      <c r="E35" s="98"/>
      <c r="F35" s="115">
        <f>F28+F32</f>
        <v>-2371</v>
      </c>
      <c r="G35" s="98"/>
      <c r="H35" s="105">
        <f>H28+H32</f>
        <v>1107</v>
      </c>
      <c r="O35" s="68">
        <f>SUM(O33:O34)</f>
        <v>0</v>
      </c>
      <c r="P35" s="68">
        <f aca="true" t="shared" si="0" ref="P35:U35">SUM(P33:P34)</f>
        <v>0</v>
      </c>
      <c r="Q35" s="68">
        <f t="shared" si="0"/>
        <v>-2632</v>
      </c>
      <c r="R35" s="68">
        <f t="shared" si="0"/>
        <v>0</v>
      </c>
      <c r="S35" s="68">
        <f t="shared" si="0"/>
        <v>-2632</v>
      </c>
      <c r="T35" s="68">
        <f t="shared" si="0"/>
        <v>-1751</v>
      </c>
      <c r="U35" s="68">
        <f t="shared" si="0"/>
        <v>-4383</v>
      </c>
      <c r="Z35" s="61"/>
      <c r="AA35" s="61"/>
      <c r="AB35" s="61"/>
    </row>
    <row r="36" spans="2:10" s="4" customFormat="1" ht="12.75">
      <c r="B36" s="10"/>
      <c r="D36" s="10"/>
      <c r="F36" s="10"/>
      <c r="H36" s="10"/>
      <c r="J36" s="10"/>
    </row>
    <row r="37" spans="1:8" s="10" customFormat="1" ht="12.75">
      <c r="A37" s="11" t="s">
        <v>185</v>
      </c>
      <c r="B37" s="30"/>
      <c r="D37" s="30"/>
      <c r="F37" s="30"/>
      <c r="H37" s="30"/>
    </row>
    <row r="38" spans="1:8" s="10" customFormat="1" ht="12.75">
      <c r="A38" s="11" t="s">
        <v>172</v>
      </c>
      <c r="B38" s="30">
        <f>B40-B39</f>
        <v>-1623</v>
      </c>
      <c r="D38" s="30">
        <v>-949</v>
      </c>
      <c r="F38" s="30">
        <f>F40-F39</f>
        <v>-2027</v>
      </c>
      <c r="H38" s="30">
        <v>990</v>
      </c>
    </row>
    <row r="39" spans="1:8" s="10" customFormat="1" ht="12.75">
      <c r="A39" s="11" t="s">
        <v>173</v>
      </c>
      <c r="B39" s="96">
        <f>F39+33</f>
        <v>-311</v>
      </c>
      <c r="D39" s="96">
        <v>313</v>
      </c>
      <c r="F39" s="96">
        <v>-344</v>
      </c>
      <c r="H39" s="96">
        <v>117</v>
      </c>
    </row>
    <row r="40" spans="1:8" s="10" customFormat="1" ht="13.5" thickBot="1">
      <c r="A40" s="1" t="s">
        <v>119</v>
      </c>
      <c r="B40" s="59">
        <f>B35</f>
        <v>-1934</v>
      </c>
      <c r="C40" s="19"/>
      <c r="D40" s="59">
        <f>SUM(D38:D39)</f>
        <v>-636</v>
      </c>
      <c r="E40" s="19"/>
      <c r="F40" s="59">
        <f>F28</f>
        <v>-2371</v>
      </c>
      <c r="G40" s="19"/>
      <c r="H40" s="59">
        <f>SUM(H38:H39)</f>
        <v>1107</v>
      </c>
    </row>
    <row r="41" spans="1:29" s="66" customFormat="1" ht="13.5" thickTop="1">
      <c r="A41" s="3"/>
      <c r="B41" s="61" t="s">
        <v>137</v>
      </c>
      <c r="C41" s="61"/>
      <c r="D41" s="61" t="s">
        <v>137</v>
      </c>
      <c r="E41" s="61"/>
      <c r="F41" s="112"/>
      <c r="G41" s="61"/>
      <c r="H41" s="61" t="s">
        <v>137</v>
      </c>
      <c r="Y41" s="71"/>
      <c r="Z41" s="61"/>
      <c r="AA41" s="61"/>
      <c r="AB41" s="61"/>
      <c r="AC41" s="71"/>
    </row>
    <row r="42" spans="1:29" s="66" customFormat="1" ht="12.75">
      <c r="A42" s="1" t="s">
        <v>174</v>
      </c>
      <c r="B42" s="4"/>
      <c r="C42" s="4"/>
      <c r="D42" s="4"/>
      <c r="E42" s="4"/>
      <c r="F42" s="10"/>
      <c r="G42" s="4"/>
      <c r="H42" s="4"/>
      <c r="J42" s="75"/>
      <c r="Y42" s="71"/>
      <c r="Z42" s="6"/>
      <c r="AA42" s="6"/>
      <c r="AB42" s="6"/>
      <c r="AC42" s="71"/>
    </row>
    <row r="43" spans="1:29" s="66" customFormat="1" ht="12.75">
      <c r="A43" s="11" t="s">
        <v>172</v>
      </c>
      <c r="B43" s="4">
        <f>B38</f>
        <v>-1623</v>
      </c>
      <c r="C43" s="4"/>
      <c r="D43" s="4">
        <f>D38</f>
        <v>-949</v>
      </c>
      <c r="E43" s="4"/>
      <c r="F43" s="10">
        <f>F38</f>
        <v>-2027</v>
      </c>
      <c r="G43" s="4"/>
      <c r="H43" s="4">
        <f>H38</f>
        <v>990</v>
      </c>
      <c r="J43" s="76"/>
      <c r="Y43" s="71"/>
      <c r="Z43" s="6"/>
      <c r="AA43" s="6"/>
      <c r="AB43" s="6"/>
      <c r="AC43" s="71"/>
    </row>
    <row r="44" spans="1:29" s="72" customFormat="1" ht="12.75">
      <c r="A44" s="11" t="s">
        <v>176</v>
      </c>
      <c r="B44" s="96">
        <f>B39</f>
        <v>-311</v>
      </c>
      <c r="C44" s="10"/>
      <c r="D44" s="96">
        <f>D39</f>
        <v>313</v>
      </c>
      <c r="E44" s="10"/>
      <c r="F44" s="96">
        <f>F39</f>
        <v>-344</v>
      </c>
      <c r="G44" s="10"/>
      <c r="H44" s="96">
        <f>H39</f>
        <v>117</v>
      </c>
      <c r="J44" s="77"/>
      <c r="X44" s="73"/>
      <c r="Y44" s="74"/>
      <c r="Z44" s="19"/>
      <c r="AA44" s="19"/>
      <c r="AB44" s="19"/>
      <c r="AC44" s="74"/>
    </row>
    <row r="45" spans="1:29" s="66" customFormat="1" ht="13.5" thickBot="1">
      <c r="A45" s="1" t="s">
        <v>175</v>
      </c>
      <c r="B45" s="97">
        <f>B35</f>
        <v>-1934</v>
      </c>
      <c r="C45" s="4"/>
      <c r="D45" s="97">
        <f>D35</f>
        <v>-636</v>
      </c>
      <c r="E45" s="4"/>
      <c r="F45" s="116">
        <f>SUM(F43:F44)</f>
        <v>-2371</v>
      </c>
      <c r="G45" s="4"/>
      <c r="H45" s="97">
        <f>SUM(H43:H44)</f>
        <v>1107</v>
      </c>
      <c r="J45" s="76"/>
      <c r="Y45" s="71"/>
      <c r="Z45" s="6"/>
      <c r="AA45" s="6"/>
      <c r="AB45" s="6"/>
      <c r="AC45" s="71"/>
    </row>
    <row r="46" spans="1:9" s="10" customFormat="1" ht="12.75">
      <c r="A46" s="11"/>
      <c r="B46" s="30"/>
      <c r="D46" s="30"/>
      <c r="F46" s="30"/>
      <c r="H46" s="30"/>
      <c r="I46" s="30"/>
    </row>
    <row r="47" s="4" customFormat="1" ht="15">
      <c r="A47" s="13" t="s">
        <v>177</v>
      </c>
    </row>
    <row r="48" spans="1:10" s="4" customFormat="1" ht="15.75" thickBot="1">
      <c r="A48" s="13" t="s">
        <v>178</v>
      </c>
      <c r="B48" s="106">
        <f>'Notes '!F211</f>
        <v>-1.301523656776263</v>
      </c>
      <c r="C48" s="10"/>
      <c r="D48" s="106">
        <f>-0.76</f>
        <v>-0.76</v>
      </c>
      <c r="E48" s="10"/>
      <c r="F48" s="106">
        <f>'Notes '!H211</f>
        <v>-1.6255012028869285</v>
      </c>
      <c r="H48" s="106">
        <v>0.79</v>
      </c>
      <c r="J48" s="31"/>
    </row>
    <row r="49" spans="1:10" s="4" customFormat="1" ht="13.5" thickTop="1">
      <c r="A49" s="1"/>
      <c r="B49" s="31"/>
      <c r="C49" s="10"/>
      <c r="D49" s="31"/>
      <c r="E49" s="10"/>
      <c r="F49" s="31"/>
      <c r="H49" s="31"/>
      <c r="J49" s="31"/>
    </row>
    <row r="50" spans="1:10" s="4" customFormat="1" ht="12.75">
      <c r="A50" s="1"/>
      <c r="B50" s="31"/>
      <c r="C50" s="10"/>
      <c r="D50" s="31"/>
      <c r="E50" s="10"/>
      <c r="F50" s="31"/>
      <c r="H50" s="31"/>
      <c r="J50" s="31"/>
    </row>
    <row r="51" spans="1:8" ht="12.75">
      <c r="A51" s="4" t="s">
        <v>36</v>
      </c>
      <c r="D51" s="5"/>
      <c r="H51" s="5"/>
    </row>
    <row r="52" spans="1:8" ht="12.75">
      <c r="A52" s="151" t="s">
        <v>180</v>
      </c>
      <c r="B52" s="149"/>
      <c r="C52" s="149"/>
      <c r="D52" s="149"/>
      <c r="E52" s="149"/>
      <c r="F52" s="149"/>
      <c r="G52" s="149"/>
      <c r="H52" s="149"/>
    </row>
    <row r="53" spans="1:8" ht="12.75">
      <c r="A53" s="151" t="s">
        <v>235</v>
      </c>
      <c r="B53" s="149"/>
      <c r="C53" s="149"/>
      <c r="D53" s="149"/>
      <c r="E53" s="149"/>
      <c r="F53" s="149"/>
      <c r="G53" s="149"/>
      <c r="H53" s="149"/>
    </row>
    <row r="54" spans="1:8" ht="12.75">
      <c r="A54" s="149"/>
      <c r="B54" s="149"/>
      <c r="C54" s="149"/>
      <c r="D54" s="149"/>
      <c r="E54" s="149"/>
      <c r="F54" s="149"/>
      <c r="G54" s="149"/>
      <c r="H54" s="149"/>
    </row>
    <row r="55" spans="4:8" ht="12.75">
      <c r="D55" s="61"/>
      <c r="E55" s="32"/>
      <c r="F55" s="62"/>
      <c r="G55" s="32"/>
      <c r="H55" s="61"/>
    </row>
    <row r="56" spans="4:8" ht="12.75">
      <c r="D56" s="5"/>
      <c r="H56" s="5"/>
    </row>
    <row r="57" spans="4:8" ht="12.75">
      <c r="D57" s="5"/>
      <c r="H57" s="5"/>
    </row>
  </sheetData>
  <sheetProtection/>
  <mergeCells count="6">
    <mergeCell ref="F7:H7"/>
    <mergeCell ref="B7:D7"/>
    <mergeCell ref="A52:H52"/>
    <mergeCell ref="A53:H53"/>
    <mergeCell ref="A54:H54"/>
    <mergeCell ref="A3:H3"/>
  </mergeCells>
  <printOptions/>
  <pageMargins left="0.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5"/>
  <sheetViews>
    <sheetView zoomScale="130" zoomScaleNormal="130"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2" sqref="A2"/>
    </sheetView>
  </sheetViews>
  <sheetFormatPr defaultColWidth="9.140625" defaultRowHeight="12.75"/>
  <cols>
    <col min="1" max="1" width="22.421875" style="1" customWidth="1"/>
    <col min="2" max="3" width="7.7109375" style="4" customWidth="1"/>
    <col min="4" max="5" width="8.7109375" style="4" customWidth="1"/>
    <col min="6" max="6" width="10.421875" style="4" customWidth="1"/>
    <col min="7" max="8" width="8.7109375" style="4" customWidth="1"/>
    <col min="9" max="9" width="8.140625" style="4" customWidth="1"/>
    <col min="10" max="16384" width="9.140625" style="1" customWidth="1"/>
  </cols>
  <sheetData>
    <row r="1" spans="1:11" ht="15.75">
      <c r="A1" s="42" t="s">
        <v>154</v>
      </c>
      <c r="B1" s="1"/>
      <c r="C1" s="1"/>
      <c r="D1" s="1"/>
      <c r="E1" s="1"/>
      <c r="F1" s="2"/>
      <c r="G1" s="2"/>
      <c r="H1" s="1"/>
      <c r="I1" s="2"/>
      <c r="K1" s="2"/>
    </row>
    <row r="3" ht="12.75">
      <c r="A3" s="3" t="s">
        <v>8</v>
      </c>
    </row>
    <row r="4" ht="12.75">
      <c r="A4" s="3" t="str">
        <f>'IS'!A4</f>
        <v>FOR THE SECOND QUARTER ENDED 31 JANUARY 2014</v>
      </c>
    </row>
    <row r="5" ht="12.75">
      <c r="A5" s="3" t="s">
        <v>41</v>
      </c>
    </row>
    <row r="6" ht="12.75">
      <c r="A6" s="3"/>
    </row>
    <row r="7" spans="1:8" ht="12.75">
      <c r="A7" s="3"/>
      <c r="H7" s="5" t="s">
        <v>205</v>
      </c>
    </row>
    <row r="8" spans="2:9" ht="12.75">
      <c r="B8" s="153" t="s">
        <v>245</v>
      </c>
      <c r="C8" s="154"/>
      <c r="D8" s="154"/>
      <c r="E8" s="154"/>
      <c r="F8" s="154"/>
      <c r="G8" s="154"/>
      <c r="H8" s="18" t="s">
        <v>206</v>
      </c>
      <c r="I8" s="5" t="s">
        <v>135</v>
      </c>
    </row>
    <row r="9" spans="3:9" ht="12.75">
      <c r="C9" s="154" t="s">
        <v>244</v>
      </c>
      <c r="D9" s="154"/>
      <c r="E9" s="154"/>
      <c r="F9" s="18" t="s">
        <v>103</v>
      </c>
      <c r="G9" s="18"/>
      <c r="H9" s="5" t="s">
        <v>191</v>
      </c>
      <c r="I9" s="5" t="s">
        <v>136</v>
      </c>
    </row>
    <row r="10" spans="2:7" ht="12.75">
      <c r="B10" s="5" t="s">
        <v>9</v>
      </c>
      <c r="C10" s="5" t="s">
        <v>9</v>
      </c>
      <c r="D10" s="5" t="s">
        <v>131</v>
      </c>
      <c r="E10" s="5" t="s">
        <v>124</v>
      </c>
      <c r="F10" s="5" t="s">
        <v>11</v>
      </c>
      <c r="G10" s="5"/>
    </row>
    <row r="11" spans="2:9" ht="12.75">
      <c r="B11" s="5" t="s">
        <v>10</v>
      </c>
      <c r="C11" s="5" t="s">
        <v>49</v>
      </c>
      <c r="D11" s="5" t="s">
        <v>132</v>
      </c>
      <c r="E11" s="5" t="s">
        <v>125</v>
      </c>
      <c r="F11" s="5" t="s">
        <v>12</v>
      </c>
      <c r="G11" s="5" t="s">
        <v>13</v>
      </c>
      <c r="I11" s="5"/>
    </row>
    <row r="12" spans="2:9" ht="12.75">
      <c r="B12" s="5" t="s">
        <v>1</v>
      </c>
      <c r="C12" s="5" t="s">
        <v>1</v>
      </c>
      <c r="D12" s="5" t="s">
        <v>1</v>
      </c>
      <c r="E12" s="5" t="s">
        <v>1</v>
      </c>
      <c r="F12" s="5" t="s">
        <v>1</v>
      </c>
      <c r="G12" s="5" t="s">
        <v>1</v>
      </c>
      <c r="H12" s="18" t="s">
        <v>1</v>
      </c>
      <c r="I12" s="5" t="s">
        <v>1</v>
      </c>
    </row>
    <row r="13" ht="12.75">
      <c r="B13" s="5"/>
    </row>
    <row r="14" ht="12.75">
      <c r="A14" s="1" t="s">
        <v>258</v>
      </c>
    </row>
    <row r="15" ht="12.75">
      <c r="A15" s="36" t="str">
        <f>'BS'!B10</f>
        <v>31.1.14</v>
      </c>
    </row>
    <row r="16" ht="12.75">
      <c r="A16" s="35"/>
    </row>
    <row r="17" spans="1:9" ht="12.75">
      <c r="A17" s="1" t="s">
        <v>233</v>
      </c>
      <c r="B17" s="98">
        <f>'BS'!D31</f>
        <v>62500</v>
      </c>
      <c r="C17" s="4">
        <f>'BS'!D32</f>
        <v>21</v>
      </c>
      <c r="D17" s="4">
        <f>'BS'!D33</f>
        <v>-112</v>
      </c>
      <c r="E17" s="4">
        <v>-109</v>
      </c>
      <c r="F17" s="4">
        <v>-9891</v>
      </c>
      <c r="G17" s="4">
        <f>SUM(B17:F17)</f>
        <v>52409</v>
      </c>
      <c r="H17" s="4">
        <f>'BS'!D37</f>
        <v>-3443</v>
      </c>
      <c r="I17" s="4">
        <f>SUM(G17:H17)</f>
        <v>48966</v>
      </c>
    </row>
    <row r="18" spans="2:9" ht="12.75">
      <c r="B18" s="98"/>
      <c r="C18" s="98"/>
      <c r="D18" s="98"/>
      <c r="E18" s="98"/>
      <c r="F18" s="98"/>
      <c r="G18" s="98"/>
      <c r="H18" s="98"/>
      <c r="I18" s="98"/>
    </row>
    <row r="19" spans="1:9" ht="12.75">
      <c r="A19" s="1" t="s">
        <v>246</v>
      </c>
      <c r="B19" s="98">
        <v>0</v>
      </c>
      <c r="C19" s="98">
        <v>0</v>
      </c>
      <c r="D19" s="98">
        <v>0</v>
      </c>
      <c r="E19" s="98">
        <v>-9</v>
      </c>
      <c r="F19" s="98">
        <v>0</v>
      </c>
      <c r="G19" s="98">
        <f>SUM(B19:F19)</f>
        <v>-9</v>
      </c>
      <c r="H19" s="98">
        <v>-8</v>
      </c>
      <c r="I19" s="98">
        <f>SUM(G19:H19)</f>
        <v>-17</v>
      </c>
    </row>
    <row r="20" spans="2:9" ht="12.75">
      <c r="B20" s="98"/>
      <c r="C20" s="98"/>
      <c r="D20" s="98"/>
      <c r="E20" s="98"/>
      <c r="F20" s="98"/>
      <c r="G20" s="98"/>
      <c r="H20" s="98"/>
      <c r="I20" s="98"/>
    </row>
    <row r="21" spans="1:9" ht="12.75">
      <c r="A21" s="1" t="s">
        <v>203</v>
      </c>
      <c r="B21" s="6"/>
      <c r="C21" s="6"/>
      <c r="D21" s="6"/>
      <c r="E21" s="6"/>
      <c r="F21" s="6"/>
      <c r="G21" s="6"/>
      <c r="H21" s="6" t="s">
        <v>137</v>
      </c>
      <c r="I21" s="6"/>
    </row>
    <row r="22" spans="1:9" ht="12.75">
      <c r="A22" s="1" t="s">
        <v>204</v>
      </c>
      <c r="B22" s="6">
        <v>0</v>
      </c>
      <c r="C22" s="6">
        <v>0</v>
      </c>
      <c r="D22" s="6">
        <v>0</v>
      </c>
      <c r="E22" s="10"/>
      <c r="F22" s="6">
        <f>'IS'!F38</f>
        <v>-2027</v>
      </c>
      <c r="G22" s="6">
        <f>SUM(B22:F22)</f>
        <v>-2027</v>
      </c>
      <c r="H22" s="19">
        <f>'IS'!F39</f>
        <v>-344</v>
      </c>
      <c r="I22" s="6">
        <f>SUM(G22:H22)</f>
        <v>-2371</v>
      </c>
    </row>
    <row r="23" spans="2:9" ht="12.75">
      <c r="B23" s="6"/>
      <c r="C23" s="6"/>
      <c r="D23" s="6"/>
      <c r="E23" s="6"/>
      <c r="F23" s="6"/>
      <c r="G23" s="6"/>
      <c r="H23" s="6"/>
      <c r="I23" s="6"/>
    </row>
    <row r="24" spans="1:9" ht="12.75">
      <c r="A24" s="1" t="s">
        <v>184</v>
      </c>
      <c r="B24" s="6">
        <v>0</v>
      </c>
      <c r="C24" s="6">
        <v>0</v>
      </c>
      <c r="D24" s="6">
        <v>0</v>
      </c>
      <c r="E24" s="6">
        <v>0</v>
      </c>
      <c r="F24" s="6">
        <v>0</v>
      </c>
      <c r="G24" s="6">
        <f>SUM(B24:F24)</f>
        <v>0</v>
      </c>
      <c r="H24" s="6">
        <v>0</v>
      </c>
      <c r="I24" s="6">
        <f>SUM(G24:H24)</f>
        <v>0</v>
      </c>
    </row>
    <row r="25" spans="2:9" ht="12.75">
      <c r="B25" s="6"/>
      <c r="C25" s="6"/>
      <c r="D25" s="6"/>
      <c r="E25" s="6"/>
      <c r="F25" s="6"/>
      <c r="G25" s="6"/>
      <c r="H25" s="6"/>
      <c r="I25" s="6"/>
    </row>
    <row r="26" spans="1:10" ht="13.5" thickBot="1">
      <c r="A26" s="90" t="s">
        <v>259</v>
      </c>
      <c r="B26" s="107">
        <f>SUM(B17:B24)</f>
        <v>62500</v>
      </c>
      <c r="C26" s="107">
        <f aca="true" t="shared" si="0" ref="C26:I26">SUM(C17:C24)</f>
        <v>21</v>
      </c>
      <c r="D26" s="107">
        <f t="shared" si="0"/>
        <v>-112</v>
      </c>
      <c r="E26" s="107">
        <f t="shared" si="0"/>
        <v>-118</v>
      </c>
      <c r="F26" s="107">
        <f t="shared" si="0"/>
        <v>-11918</v>
      </c>
      <c r="G26" s="107">
        <f t="shared" si="0"/>
        <v>50373</v>
      </c>
      <c r="H26" s="107">
        <f t="shared" si="0"/>
        <v>-3795</v>
      </c>
      <c r="I26" s="107">
        <f t="shared" si="0"/>
        <v>46578</v>
      </c>
      <c r="J26" s="48">
        <f>I26-'BS'!B38</f>
        <v>0</v>
      </c>
    </row>
    <row r="27" ht="13.5" thickTop="1"/>
    <row r="30" ht="12.75">
      <c r="A30" s="1" t="str">
        <f>A14</f>
        <v>Second quarter ended</v>
      </c>
    </row>
    <row r="31" ht="12.75">
      <c r="A31" s="47" t="s">
        <v>257</v>
      </c>
    </row>
    <row r="32" ht="12.75">
      <c r="A32" s="35"/>
    </row>
    <row r="33" spans="1:9" ht="12.75">
      <c r="A33" s="1" t="s">
        <v>202</v>
      </c>
      <c r="B33" s="98">
        <v>62500</v>
      </c>
      <c r="C33" s="4">
        <v>21</v>
      </c>
      <c r="D33" s="4">
        <v>-110</v>
      </c>
      <c r="E33" s="4">
        <v>-96</v>
      </c>
      <c r="F33" s="4">
        <v>-10968</v>
      </c>
      <c r="G33" s="4">
        <f>SUM(B33:F33)</f>
        <v>51347</v>
      </c>
      <c r="H33" s="4">
        <v>-3250</v>
      </c>
      <c r="I33" s="4">
        <f>SUM(G33:H33)</f>
        <v>48097</v>
      </c>
    </row>
    <row r="34" ht="12.75">
      <c r="B34" s="98"/>
    </row>
    <row r="35" spans="1:9" ht="12.75">
      <c r="A35" s="1" t="s">
        <v>183</v>
      </c>
      <c r="B35" s="6"/>
      <c r="C35" s="6"/>
      <c r="D35" s="6"/>
      <c r="E35" s="6"/>
      <c r="F35" s="6"/>
      <c r="G35" s="6"/>
      <c r="H35" s="6" t="s">
        <v>137</v>
      </c>
      <c r="I35" s="6"/>
    </row>
    <row r="36" spans="1:9" ht="12.75">
      <c r="A36" s="1" t="s">
        <v>182</v>
      </c>
      <c r="B36" s="6">
        <v>0</v>
      </c>
      <c r="C36" s="6">
        <v>0</v>
      </c>
      <c r="D36" s="6">
        <v>0</v>
      </c>
      <c r="E36" s="6">
        <v>14</v>
      </c>
      <c r="F36" s="6">
        <f>'IS'!H38</f>
        <v>990</v>
      </c>
      <c r="G36" s="6">
        <f>SUM(B36:F36)</f>
        <v>1004</v>
      </c>
      <c r="H36" s="6">
        <f>'IS'!H44</f>
        <v>117</v>
      </c>
      <c r="I36" s="6">
        <f>SUM(G36:H36)</f>
        <v>1121</v>
      </c>
    </row>
    <row r="37" spans="2:9" ht="12.75">
      <c r="B37" s="6"/>
      <c r="C37" s="6"/>
      <c r="D37" s="6"/>
      <c r="E37" s="6"/>
      <c r="F37" s="6"/>
      <c r="G37" s="6"/>
      <c r="H37" s="6"/>
      <c r="I37" s="6"/>
    </row>
    <row r="38" spans="1:9" ht="12.75">
      <c r="A38" s="1" t="s">
        <v>184</v>
      </c>
      <c r="B38" s="6">
        <v>0</v>
      </c>
      <c r="C38" s="6">
        <v>0</v>
      </c>
      <c r="D38" s="6">
        <v>-2</v>
      </c>
      <c r="E38" s="6">
        <v>0</v>
      </c>
      <c r="F38" s="6">
        <v>0</v>
      </c>
      <c r="G38" s="6">
        <f>SUM(B38:F38)</f>
        <v>-2</v>
      </c>
      <c r="H38" s="6">
        <v>0</v>
      </c>
      <c r="I38" s="6">
        <f>SUM(G38:H38)</f>
        <v>-2</v>
      </c>
    </row>
    <row r="40" spans="1:10" ht="13.5" thickBot="1">
      <c r="A40" s="90" t="s">
        <v>260</v>
      </c>
      <c r="B40" s="107">
        <f>SUM(B33:B38)</f>
        <v>62500</v>
      </c>
      <c r="C40" s="107">
        <f aca="true" t="shared" si="1" ref="C40:I40">SUM(C33:C38)</f>
        <v>21</v>
      </c>
      <c r="D40" s="107">
        <f t="shared" si="1"/>
        <v>-112</v>
      </c>
      <c r="E40" s="107">
        <f t="shared" si="1"/>
        <v>-82</v>
      </c>
      <c r="F40" s="107">
        <f t="shared" si="1"/>
        <v>-9978</v>
      </c>
      <c r="G40" s="107">
        <f t="shared" si="1"/>
        <v>52349</v>
      </c>
      <c r="H40" s="107">
        <f t="shared" si="1"/>
        <v>-3133</v>
      </c>
      <c r="I40" s="107">
        <f t="shared" si="1"/>
        <v>49216</v>
      </c>
      <c r="J40" s="48"/>
    </row>
    <row r="41" ht="13.5" thickTop="1"/>
    <row r="42" ht="12.75">
      <c r="A42" s="4"/>
    </row>
    <row r="43" ht="12.75">
      <c r="A43" s="4" t="s">
        <v>36</v>
      </c>
    </row>
    <row r="44" spans="1:9" ht="12.75">
      <c r="A44" s="151" t="s">
        <v>181</v>
      </c>
      <c r="B44" s="149"/>
      <c r="C44" s="149"/>
      <c r="D44" s="149"/>
      <c r="E44" s="149"/>
      <c r="F44" s="149"/>
      <c r="G44" s="149"/>
      <c r="H44" s="149"/>
      <c r="I44" s="149"/>
    </row>
    <row r="45" spans="1:9" ht="12.75">
      <c r="A45" s="155" t="s">
        <v>234</v>
      </c>
      <c r="B45" s="156"/>
      <c r="C45" s="156"/>
      <c r="D45" s="156"/>
      <c r="E45" s="156"/>
      <c r="F45" s="156"/>
      <c r="G45" s="156"/>
      <c r="H45" s="156"/>
      <c r="I45" s="156"/>
    </row>
  </sheetData>
  <sheetProtection/>
  <mergeCells count="4">
    <mergeCell ref="B8:G8"/>
    <mergeCell ref="A44:I44"/>
    <mergeCell ref="A45:I45"/>
    <mergeCell ref="C9:E9"/>
  </mergeCells>
  <printOptions horizontalCentered="1"/>
  <pageMargins left="0.28" right="0.2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6"/>
  <sheetViews>
    <sheetView zoomScale="130" zoomScaleNormal="130" zoomScalePageLayoutView="0" workbookViewId="0" topLeftCell="A1">
      <selection activeCell="B12" sqref="B12"/>
    </sheetView>
  </sheetViews>
  <sheetFormatPr defaultColWidth="9.140625" defaultRowHeight="12.75"/>
  <cols>
    <col min="1" max="1" width="50.7109375" style="1" customWidth="1"/>
    <col min="2" max="2" width="3.421875" style="1" customWidth="1"/>
    <col min="3" max="3" width="13.57421875" style="10" customWidth="1"/>
    <col min="4" max="4" width="2.7109375" style="1" customWidth="1"/>
    <col min="5" max="5" width="12.8515625" style="1" customWidth="1"/>
    <col min="6" max="6" width="3.7109375" style="1" customWidth="1"/>
    <col min="7" max="7" width="13.00390625" style="1" customWidth="1"/>
    <col min="8" max="16384" width="9.140625" style="1" customWidth="1"/>
  </cols>
  <sheetData>
    <row r="1" spans="1:8" ht="15.75">
      <c r="A1" s="42" t="s">
        <v>154</v>
      </c>
      <c r="C1" s="11"/>
      <c r="D1" s="2"/>
      <c r="F1" s="2"/>
      <c r="H1" s="2"/>
    </row>
    <row r="3" spans="1:3" ht="12.75">
      <c r="A3" s="157" t="s">
        <v>168</v>
      </c>
      <c r="B3" s="157"/>
      <c r="C3" s="157"/>
    </row>
    <row r="4" ht="12.75">
      <c r="A4" s="3" t="str">
        <f>'IS'!A4</f>
        <v>FOR THE SECOND QUARTER ENDED 31 JANUARY 2014</v>
      </c>
    </row>
    <row r="5" spans="1:3" ht="12.75">
      <c r="A5" s="3" t="s">
        <v>79</v>
      </c>
      <c r="C5" s="11"/>
    </row>
    <row r="6" spans="3:5" ht="12.75">
      <c r="C6" s="12" t="s">
        <v>78</v>
      </c>
      <c r="E6" s="2" t="s">
        <v>78</v>
      </c>
    </row>
    <row r="7" spans="3:5" ht="12.75">
      <c r="C7" s="12" t="s">
        <v>46</v>
      </c>
      <c r="E7" s="2" t="s">
        <v>47</v>
      </c>
    </row>
    <row r="8" spans="3:5" ht="12.75">
      <c r="C8" s="12" t="s">
        <v>0</v>
      </c>
      <c r="E8" s="2" t="s">
        <v>0</v>
      </c>
    </row>
    <row r="9" spans="3:5" ht="12.75">
      <c r="C9" s="117" t="str">
        <f>'BS'!B10</f>
        <v>31.1.14</v>
      </c>
      <c r="E9" s="12" t="str">
        <f>'IS'!D11</f>
        <v>31.1.13</v>
      </c>
    </row>
    <row r="10" spans="3:5" ht="12.75">
      <c r="C10" s="12" t="s">
        <v>1</v>
      </c>
      <c r="E10" s="12" t="s">
        <v>1</v>
      </c>
    </row>
    <row r="11" spans="1:5" ht="12.75">
      <c r="A11" s="3" t="s">
        <v>51</v>
      </c>
      <c r="E11" s="10"/>
    </row>
    <row r="12" spans="1:5" ht="12.75">
      <c r="A12" s="1" t="s">
        <v>186</v>
      </c>
      <c r="C12" s="10">
        <f>'IS'!F24</f>
        <v>-2371</v>
      </c>
      <c r="E12" s="10">
        <f>'IS'!H24</f>
        <v>1113</v>
      </c>
    </row>
    <row r="13" ht="9" customHeight="1">
      <c r="E13" s="4"/>
    </row>
    <row r="14" spans="1:5" ht="12.75">
      <c r="A14" s="1" t="s">
        <v>52</v>
      </c>
      <c r="E14" s="4"/>
    </row>
    <row r="15" spans="1:5" ht="12.75">
      <c r="A15" s="1" t="s">
        <v>53</v>
      </c>
      <c r="C15" s="10">
        <v>1005</v>
      </c>
      <c r="E15" s="4">
        <v>1024</v>
      </c>
    </row>
    <row r="16" spans="1:5" ht="12.75">
      <c r="A16" s="1" t="s">
        <v>54</v>
      </c>
      <c r="C16" s="10">
        <v>363</v>
      </c>
      <c r="E16" s="4">
        <v>520</v>
      </c>
    </row>
    <row r="17" spans="3:5" ht="9" customHeight="1">
      <c r="C17" s="96"/>
      <c r="E17" s="108"/>
    </row>
    <row r="18" spans="1:5" ht="12.75">
      <c r="A18" s="1" t="s">
        <v>187</v>
      </c>
      <c r="C18" s="10">
        <f>SUM(C12:C17)</f>
        <v>-1003</v>
      </c>
      <c r="E18" s="4">
        <f>+SUM(E12:E16)</f>
        <v>2657</v>
      </c>
    </row>
    <row r="19" ht="12.75">
      <c r="E19" s="4"/>
    </row>
    <row r="20" spans="1:5" ht="12.75">
      <c r="A20" s="1" t="s">
        <v>38</v>
      </c>
      <c r="C20" s="10">
        <v>2293</v>
      </c>
      <c r="E20" s="4">
        <v>3544</v>
      </c>
    </row>
    <row r="21" spans="1:5" ht="12.75">
      <c r="A21" s="1" t="s">
        <v>94</v>
      </c>
      <c r="C21" s="10">
        <v>5058</v>
      </c>
      <c r="E21" s="4">
        <v>4824</v>
      </c>
    </row>
    <row r="22" spans="1:5" ht="12.75">
      <c r="A22" s="1" t="s">
        <v>7</v>
      </c>
      <c r="C22" s="96">
        <v>-7424</v>
      </c>
      <c r="E22" s="108">
        <v>-6890</v>
      </c>
    </row>
    <row r="23" spans="1:5" ht="12.75">
      <c r="A23" s="1" t="s">
        <v>115</v>
      </c>
      <c r="C23" s="10">
        <f>SUM(C18:C22)</f>
        <v>-1076</v>
      </c>
      <c r="E23" s="4">
        <f>+SUM(E18:E22)</f>
        <v>4135</v>
      </c>
    </row>
    <row r="24" spans="1:5" ht="12.75">
      <c r="A24" s="1" t="s">
        <v>55</v>
      </c>
      <c r="C24" s="10">
        <v>-377</v>
      </c>
      <c r="E24" s="4">
        <v>-520</v>
      </c>
    </row>
    <row r="25" spans="1:5" ht="12.75">
      <c r="A25" s="1" t="s">
        <v>253</v>
      </c>
      <c r="C25" s="96">
        <v>309</v>
      </c>
      <c r="E25" s="108">
        <v>255</v>
      </c>
    </row>
    <row r="26" spans="1:5" ht="12.75">
      <c r="A26" s="1" t="s">
        <v>116</v>
      </c>
      <c r="C26" s="10">
        <f>SUM(C23:C25)</f>
        <v>-1144</v>
      </c>
      <c r="E26" s="4">
        <f>+SUM(E23:E25)</f>
        <v>3870</v>
      </c>
    </row>
    <row r="27" ht="12.75">
      <c r="E27" s="4"/>
    </row>
    <row r="28" spans="1:5" ht="12.75" customHeight="1">
      <c r="A28" s="3" t="s">
        <v>56</v>
      </c>
      <c r="C28" s="19"/>
      <c r="E28" s="6"/>
    </row>
    <row r="29" spans="1:5" ht="12.75" customHeight="1">
      <c r="A29" s="1" t="s">
        <v>227</v>
      </c>
      <c r="C29" s="143">
        <v>14</v>
      </c>
      <c r="E29" s="109">
        <v>0</v>
      </c>
    </row>
    <row r="30" spans="1:5" ht="12.75">
      <c r="A30" s="1" t="s">
        <v>26</v>
      </c>
      <c r="C30" s="142">
        <v>-737</v>
      </c>
      <c r="D30" s="32"/>
      <c r="E30" s="111">
        <v>-211</v>
      </c>
    </row>
    <row r="31" spans="1:5" ht="12.75" customHeight="1">
      <c r="A31" s="1" t="s">
        <v>95</v>
      </c>
      <c r="C31" s="10">
        <f>SUM(C29:C30)</f>
        <v>-723</v>
      </c>
      <c r="E31" s="4">
        <f>SUM(E29:E30)</f>
        <v>-211</v>
      </c>
    </row>
    <row r="32" ht="12.75">
      <c r="E32" s="4"/>
    </row>
    <row r="33" spans="1:5" ht="12.75" customHeight="1">
      <c r="A33" s="3" t="s">
        <v>57</v>
      </c>
      <c r="E33" s="4"/>
    </row>
    <row r="34" spans="1:5" ht="12.75">
      <c r="A34" s="1" t="s">
        <v>152</v>
      </c>
      <c r="C34" s="143">
        <v>1182</v>
      </c>
      <c r="E34" s="109">
        <v>1162</v>
      </c>
    </row>
    <row r="35" spans="1:5" ht="12.75">
      <c r="A35" s="1" t="s">
        <v>151</v>
      </c>
      <c r="C35" s="144">
        <v>-63</v>
      </c>
      <c r="E35" s="110">
        <v>245</v>
      </c>
    </row>
    <row r="36" spans="1:5" ht="13.5" customHeight="1">
      <c r="A36" s="1" t="s">
        <v>84</v>
      </c>
      <c r="C36" s="144">
        <v>-101</v>
      </c>
      <c r="E36" s="110">
        <v>-146</v>
      </c>
    </row>
    <row r="37" spans="1:5" ht="12.75">
      <c r="A37" s="1" t="s">
        <v>153</v>
      </c>
      <c r="C37" s="142">
        <v>0</v>
      </c>
      <c r="E37" s="111">
        <v>-2</v>
      </c>
    </row>
    <row r="38" spans="1:5" ht="12.75" customHeight="1">
      <c r="A38" s="1" t="s">
        <v>58</v>
      </c>
      <c r="C38" s="19">
        <f>SUM(C34:C37)</f>
        <v>1018</v>
      </c>
      <c r="E38" s="6">
        <f>SUM(E34:E37)</f>
        <v>1259</v>
      </c>
    </row>
    <row r="39" spans="3:5" ht="12.75" customHeight="1">
      <c r="C39" s="19"/>
      <c r="E39" s="6"/>
    </row>
    <row r="40" spans="1:5" ht="12.75" customHeight="1">
      <c r="A40" s="1" t="s">
        <v>192</v>
      </c>
      <c r="C40" s="19">
        <v>-16</v>
      </c>
      <c r="E40" s="6">
        <v>15</v>
      </c>
    </row>
    <row r="41" spans="3:5" ht="12.75">
      <c r="C41" s="96"/>
      <c r="E41" s="108"/>
    </row>
    <row r="42" spans="1:5" ht="12.75" customHeight="1">
      <c r="A42" s="1" t="s">
        <v>59</v>
      </c>
      <c r="C42" s="10">
        <f>C26+C31+C38+C40</f>
        <v>-865</v>
      </c>
      <c r="E42" s="10">
        <f>+E26+E31+E38+E40</f>
        <v>4933</v>
      </c>
    </row>
    <row r="43" ht="12.75" customHeight="1">
      <c r="E43" s="4"/>
    </row>
    <row r="44" spans="1:5" ht="12.75">
      <c r="A44" s="1" t="s">
        <v>60</v>
      </c>
      <c r="C44" s="114">
        <v>-922</v>
      </c>
      <c r="E44" s="98">
        <v>-3360</v>
      </c>
    </row>
    <row r="45" spans="1:5" ht="13.5" thickBot="1">
      <c r="A45" s="1" t="s">
        <v>61</v>
      </c>
      <c r="C45" s="122">
        <f>SUM(C42:C44)</f>
        <v>-1787</v>
      </c>
      <c r="E45" s="107">
        <f>SUM(E42:E44)</f>
        <v>1573</v>
      </c>
    </row>
    <row r="46" spans="3:5" ht="13.5" thickTop="1">
      <c r="C46" s="19"/>
      <c r="E46" s="6"/>
    </row>
    <row r="47" spans="1:5" ht="12.75" customHeight="1">
      <c r="A47" s="3" t="s">
        <v>80</v>
      </c>
      <c r="C47" s="19"/>
      <c r="E47" s="6"/>
    </row>
    <row r="48" spans="1:5" ht="12.75">
      <c r="A48" s="1" t="s">
        <v>6</v>
      </c>
      <c r="C48" s="10">
        <v>3264</v>
      </c>
      <c r="E48" s="6">
        <v>6944</v>
      </c>
    </row>
    <row r="49" spans="1:5" ht="12.75">
      <c r="A49" s="1" t="s">
        <v>81</v>
      </c>
      <c r="C49" s="10">
        <v>-5051</v>
      </c>
      <c r="E49" s="6">
        <v>-5371</v>
      </c>
    </row>
    <row r="50" spans="3:5" ht="13.5" thickBot="1">
      <c r="C50" s="122">
        <f>SUM(C48:C49)</f>
        <v>-1787</v>
      </c>
      <c r="E50" s="107">
        <f>SUM(E48:E49)</f>
        <v>1573</v>
      </c>
    </row>
    <row r="51" spans="3:5" ht="13.5" thickTop="1">
      <c r="C51" s="19"/>
      <c r="E51" s="6"/>
    </row>
    <row r="52" ht="12.75">
      <c r="E52" s="6"/>
    </row>
    <row r="53" spans="1:5" ht="12.75">
      <c r="A53" s="58" t="s">
        <v>36</v>
      </c>
      <c r="B53" s="32"/>
      <c r="C53" s="145"/>
      <c r="D53" s="32"/>
      <c r="E53" s="6"/>
    </row>
    <row r="54" spans="1:8" ht="12.75">
      <c r="A54" s="147" t="s">
        <v>147</v>
      </c>
      <c r="B54" s="148"/>
      <c r="C54" s="148"/>
      <c r="D54" s="148"/>
      <c r="E54" s="148"/>
      <c r="F54" s="2"/>
      <c r="H54" s="2"/>
    </row>
    <row r="55" spans="1:8" ht="12.75">
      <c r="A55" s="147" t="s">
        <v>241</v>
      </c>
      <c r="B55" s="148"/>
      <c r="C55" s="148"/>
      <c r="D55" s="148"/>
      <c r="E55" s="148"/>
      <c r="F55" s="2"/>
      <c r="H55" s="2"/>
    </row>
    <row r="56" spans="1:8" ht="12.75">
      <c r="A56" s="148" t="s">
        <v>148</v>
      </c>
      <c r="B56" s="148"/>
      <c r="C56" s="148"/>
      <c r="D56" s="148"/>
      <c r="E56" s="148"/>
      <c r="F56" s="2"/>
      <c r="H56" s="2"/>
    </row>
    <row r="57" spans="4:8" ht="12.75">
      <c r="D57" s="2"/>
      <c r="E57" s="6"/>
      <c r="F57" s="2"/>
      <c r="H57" s="2"/>
    </row>
    <row r="58" ht="12.75">
      <c r="E58" s="6"/>
    </row>
    <row r="59" ht="12.75">
      <c r="E59" s="6"/>
    </row>
    <row r="60" ht="12.75">
      <c r="E60" s="6"/>
    </row>
    <row r="61" ht="12.75">
      <c r="E61" s="6"/>
    </row>
    <row r="62" ht="12.75">
      <c r="E62" s="4"/>
    </row>
    <row r="63" ht="12.75">
      <c r="E63" s="4"/>
    </row>
    <row r="64" ht="12.75">
      <c r="E64" s="4"/>
    </row>
    <row r="65" ht="12.75">
      <c r="E65" s="4"/>
    </row>
    <row r="66" spans="3:5" ht="12.75">
      <c r="C66" s="11"/>
      <c r="E66" s="4"/>
    </row>
  </sheetData>
  <sheetProtection/>
  <mergeCells count="4">
    <mergeCell ref="A54:E54"/>
    <mergeCell ref="A55:E55"/>
    <mergeCell ref="A56:E56"/>
    <mergeCell ref="A3:C3"/>
  </mergeCells>
  <printOptions/>
  <pageMargins left="1" right="0.5" top="0.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217"/>
  <sheetViews>
    <sheetView zoomScale="130" zoomScaleNormal="130" zoomScaleSheetLayoutView="150" zoomScalePageLayoutView="0" workbookViewId="0" topLeftCell="A1">
      <selection activeCell="E104" sqref="E104"/>
    </sheetView>
  </sheetViews>
  <sheetFormatPr defaultColWidth="9.140625" defaultRowHeight="12.75"/>
  <cols>
    <col min="1" max="1" width="4.57421875" style="20" customWidth="1"/>
    <col min="2" max="2" width="6.140625" style="1" customWidth="1"/>
    <col min="3" max="3" width="14.7109375" style="1" customWidth="1"/>
    <col min="4" max="8" width="11.7109375" style="1" customWidth="1"/>
    <col min="9" max="9" width="9.28125" style="1" customWidth="1"/>
    <col min="10" max="10" width="1.57421875" style="13" customWidth="1"/>
    <col min="11" max="16384" width="9.140625" style="13" customWidth="1"/>
  </cols>
  <sheetData>
    <row r="1" spans="1:8" s="1" customFormat="1" ht="15.75">
      <c r="A1" s="42" t="s">
        <v>154</v>
      </c>
      <c r="D1" s="2"/>
      <c r="F1" s="2"/>
      <c r="H1" s="2"/>
    </row>
    <row r="3" ht="15">
      <c r="A3" s="20" t="s">
        <v>25</v>
      </c>
    </row>
    <row r="4" spans="1:2" ht="15">
      <c r="A4" s="33" t="s">
        <v>261</v>
      </c>
      <c r="B4" s="34"/>
    </row>
    <row r="6" spans="1:2" ht="15">
      <c r="A6" s="21" t="s">
        <v>14</v>
      </c>
      <c r="B6" s="3" t="s">
        <v>90</v>
      </c>
    </row>
    <row r="7" spans="2:8" ht="15">
      <c r="B7" s="164" t="s">
        <v>207</v>
      </c>
      <c r="C7" s="162"/>
      <c r="D7" s="162"/>
      <c r="E7" s="162"/>
      <c r="F7" s="162"/>
      <c r="G7" s="162"/>
      <c r="H7" s="162"/>
    </row>
    <row r="8" spans="2:8" ht="15">
      <c r="B8" s="164" t="s">
        <v>228</v>
      </c>
      <c r="C8" s="162"/>
      <c r="D8" s="162"/>
      <c r="E8" s="162"/>
      <c r="F8" s="162"/>
      <c r="G8" s="162"/>
      <c r="H8" s="162"/>
    </row>
    <row r="9" spans="2:8" ht="15">
      <c r="B9" s="162" t="s">
        <v>229</v>
      </c>
      <c r="C9" s="162"/>
      <c r="D9" s="162"/>
      <c r="E9" s="162"/>
      <c r="F9" s="162"/>
      <c r="G9" s="162"/>
      <c r="H9" s="162"/>
    </row>
    <row r="10" spans="2:8" ht="15">
      <c r="B10" s="156" t="s">
        <v>230</v>
      </c>
      <c r="C10" s="156"/>
      <c r="D10" s="156"/>
      <c r="E10" s="156"/>
      <c r="F10" s="156"/>
      <c r="G10" s="156"/>
      <c r="H10" s="156"/>
    </row>
    <row r="11" spans="2:8" ht="15">
      <c r="B11" s="162"/>
      <c r="C11" s="162"/>
      <c r="D11" s="162"/>
      <c r="E11" s="162"/>
      <c r="F11" s="162"/>
      <c r="G11" s="162"/>
      <c r="H11" s="162"/>
    </row>
    <row r="12" spans="2:8" ht="15">
      <c r="B12" s="164" t="s">
        <v>138</v>
      </c>
      <c r="C12" s="162"/>
      <c r="D12" s="162"/>
      <c r="E12" s="162"/>
      <c r="F12" s="162"/>
      <c r="G12" s="162"/>
      <c r="H12" s="162"/>
    </row>
    <row r="13" spans="2:8" ht="15">
      <c r="B13" s="162" t="s">
        <v>237</v>
      </c>
      <c r="C13" s="162"/>
      <c r="D13" s="162"/>
      <c r="E13" s="162"/>
      <c r="F13" s="162"/>
      <c r="G13" s="162"/>
      <c r="H13" s="162"/>
    </row>
    <row r="14" spans="2:8" ht="15">
      <c r="B14" s="162" t="s">
        <v>139</v>
      </c>
      <c r="C14" s="162"/>
      <c r="D14" s="162"/>
      <c r="E14" s="162"/>
      <c r="F14" s="162"/>
      <c r="G14" s="162"/>
      <c r="H14" s="162"/>
    </row>
    <row r="15" spans="2:8" ht="15">
      <c r="B15" s="162" t="s">
        <v>161</v>
      </c>
      <c r="C15" s="162"/>
      <c r="D15" s="162"/>
      <c r="E15" s="162"/>
      <c r="F15" s="162"/>
      <c r="G15" s="162"/>
      <c r="H15" s="162"/>
    </row>
    <row r="16" spans="2:8" ht="15">
      <c r="B16" s="162" t="s">
        <v>162</v>
      </c>
      <c r="C16" s="162"/>
      <c r="D16" s="162"/>
      <c r="E16" s="162"/>
      <c r="F16" s="162"/>
      <c r="G16" s="162"/>
      <c r="H16" s="162"/>
    </row>
    <row r="17" spans="2:8" ht="15">
      <c r="B17" s="162" t="s">
        <v>238</v>
      </c>
      <c r="C17" s="162"/>
      <c r="D17" s="162"/>
      <c r="E17" s="162"/>
      <c r="F17" s="162"/>
      <c r="G17" s="162"/>
      <c r="H17" s="162"/>
    </row>
    <row r="18" spans="2:8" ht="15">
      <c r="B18" s="92"/>
      <c r="C18" s="92"/>
      <c r="D18" s="92"/>
      <c r="E18" s="92"/>
      <c r="F18" s="92"/>
      <c r="G18" s="92"/>
      <c r="H18" s="92"/>
    </row>
    <row r="19" spans="2:8" ht="15">
      <c r="B19" s="50" t="s">
        <v>242</v>
      </c>
      <c r="C19" s="50"/>
      <c r="D19" s="50"/>
      <c r="E19" s="50"/>
      <c r="F19" s="50"/>
      <c r="G19" s="50"/>
      <c r="H19" s="50"/>
    </row>
    <row r="20" spans="2:8" ht="15">
      <c r="B20" s="50" t="s">
        <v>243</v>
      </c>
      <c r="C20" s="50"/>
      <c r="D20" s="50"/>
      <c r="E20" s="50"/>
      <c r="F20" s="50"/>
      <c r="G20" s="50"/>
      <c r="H20" s="50"/>
    </row>
    <row r="21" spans="2:8" ht="15">
      <c r="B21" s="162"/>
      <c r="C21" s="162"/>
      <c r="D21" s="162"/>
      <c r="E21" s="162"/>
      <c r="F21" s="162"/>
      <c r="G21" s="162"/>
      <c r="H21" s="162"/>
    </row>
    <row r="22" spans="1:2" ht="15">
      <c r="A22" s="21">
        <f>A6+1</f>
        <v>2</v>
      </c>
      <c r="B22" s="3" t="s">
        <v>18</v>
      </c>
    </row>
    <row r="23" ht="15">
      <c r="B23" s="1" t="s">
        <v>239</v>
      </c>
    </row>
    <row r="25" spans="1:2" ht="15">
      <c r="A25" s="21">
        <f>A22+1</f>
        <v>3</v>
      </c>
      <c r="B25" s="3" t="s">
        <v>19</v>
      </c>
    </row>
    <row r="26" spans="1:2" ht="15">
      <c r="A26" s="21"/>
      <c r="B26" s="1" t="s">
        <v>141</v>
      </c>
    </row>
    <row r="27" spans="1:2" ht="15">
      <c r="A27" s="21"/>
      <c r="B27" s="1" t="s">
        <v>140</v>
      </c>
    </row>
    <row r="28" spans="1:2" ht="15">
      <c r="A28" s="21"/>
      <c r="B28" s="3"/>
    </row>
    <row r="29" spans="1:2" ht="15">
      <c r="A29" s="21">
        <f>A25+1</f>
        <v>4</v>
      </c>
      <c r="B29" s="3" t="s">
        <v>62</v>
      </c>
    </row>
    <row r="30" ht="15">
      <c r="B30" s="1" t="s">
        <v>193</v>
      </c>
    </row>
    <row r="32" spans="1:2" ht="15">
      <c r="A32" s="21">
        <f>A29+1</f>
        <v>5</v>
      </c>
      <c r="B32" s="3" t="s">
        <v>63</v>
      </c>
    </row>
    <row r="33" ht="15">
      <c r="B33" s="1" t="s">
        <v>65</v>
      </c>
    </row>
    <row r="34" ht="15">
      <c r="B34" s="1" t="s">
        <v>66</v>
      </c>
    </row>
    <row r="36" spans="1:2" ht="15">
      <c r="A36" s="21">
        <f>A32+1</f>
        <v>6</v>
      </c>
      <c r="B36" s="3" t="s">
        <v>64</v>
      </c>
    </row>
    <row r="37" ht="15">
      <c r="B37" s="1" t="s">
        <v>120</v>
      </c>
    </row>
    <row r="39" spans="1:2" ht="15">
      <c r="A39" s="21">
        <f>A36+1</f>
        <v>7</v>
      </c>
      <c r="B39" s="3" t="s">
        <v>20</v>
      </c>
    </row>
    <row r="40" ht="15">
      <c r="B40" s="1" t="s">
        <v>121</v>
      </c>
    </row>
    <row r="42" spans="1:2" ht="15">
      <c r="A42" s="21">
        <f>A39+1</f>
        <v>8</v>
      </c>
      <c r="B42" s="3" t="s">
        <v>21</v>
      </c>
    </row>
    <row r="43" spans="1:8" ht="15">
      <c r="A43" s="21"/>
      <c r="B43" s="158" t="s">
        <v>142</v>
      </c>
      <c r="C43" s="159"/>
      <c r="D43" s="159"/>
      <c r="E43" s="159"/>
      <c r="F43" s="159"/>
      <c r="G43" s="159"/>
      <c r="H43" s="159"/>
    </row>
    <row r="44" spans="1:8" ht="15">
      <c r="A44" s="51"/>
      <c r="B44" s="155" t="s">
        <v>208</v>
      </c>
      <c r="C44" s="156"/>
      <c r="D44" s="156"/>
      <c r="E44" s="156"/>
      <c r="F44" s="156"/>
      <c r="G44" s="156"/>
      <c r="H44" s="156"/>
    </row>
    <row r="45" spans="1:8" ht="15">
      <c r="A45" s="51"/>
      <c r="B45" s="155" t="s">
        <v>209</v>
      </c>
      <c r="C45" s="156"/>
      <c r="D45" s="156"/>
      <c r="E45" s="156"/>
      <c r="F45" s="156"/>
      <c r="G45" s="156"/>
      <c r="H45" s="156"/>
    </row>
    <row r="46" spans="1:8" ht="15">
      <c r="A46" s="51"/>
      <c r="B46" s="155" t="s">
        <v>210</v>
      </c>
      <c r="C46" s="156"/>
      <c r="D46" s="156"/>
      <c r="E46" s="156"/>
      <c r="F46" s="156"/>
      <c r="G46" s="156"/>
      <c r="H46" s="156"/>
    </row>
    <row r="47" spans="1:8" ht="15">
      <c r="A47" s="51"/>
      <c r="B47" s="155" t="s">
        <v>211</v>
      </c>
      <c r="C47" s="156"/>
      <c r="D47" s="156"/>
      <c r="E47" s="156"/>
      <c r="F47" s="156"/>
      <c r="G47" s="156"/>
      <c r="H47" s="156"/>
    </row>
    <row r="48" spans="1:8" ht="15">
      <c r="A48" s="51"/>
      <c r="B48" s="156"/>
      <c r="C48" s="156"/>
      <c r="D48" s="156"/>
      <c r="E48" s="156"/>
      <c r="F48" s="156"/>
      <c r="G48" s="156"/>
      <c r="H48" s="156"/>
    </row>
    <row r="49" spans="1:8" ht="15">
      <c r="A49" s="51"/>
      <c r="B49" s="160" t="s">
        <v>143</v>
      </c>
      <c r="C49" s="161"/>
      <c r="D49" s="161"/>
      <c r="E49" s="161"/>
      <c r="F49" s="161"/>
      <c r="G49" s="161"/>
      <c r="H49" s="161"/>
    </row>
    <row r="50" spans="1:8" ht="15">
      <c r="A50" s="51"/>
      <c r="B50" s="155" t="s">
        <v>232</v>
      </c>
      <c r="C50" s="156"/>
      <c r="D50" s="156"/>
      <c r="E50" s="156"/>
      <c r="F50" s="156"/>
      <c r="G50" s="156"/>
      <c r="H50" s="156"/>
    </row>
    <row r="51" spans="1:8" ht="15">
      <c r="A51" s="51"/>
      <c r="B51" s="156" t="s">
        <v>231</v>
      </c>
      <c r="C51" s="156"/>
      <c r="D51" s="156"/>
      <c r="E51" s="156"/>
      <c r="F51" s="156"/>
      <c r="G51" s="156"/>
      <c r="H51" s="156"/>
    </row>
    <row r="52" spans="1:8" ht="15">
      <c r="A52" s="51"/>
      <c r="B52" s="50"/>
      <c r="C52" s="50"/>
      <c r="D52" s="50"/>
      <c r="E52" s="50"/>
      <c r="F52" s="50"/>
      <c r="G52" s="50"/>
      <c r="H52" s="50"/>
    </row>
    <row r="53" spans="1:8" ht="15">
      <c r="A53" s="51"/>
      <c r="B53" s="155" t="s">
        <v>144</v>
      </c>
      <c r="C53" s="156"/>
      <c r="D53" s="156"/>
      <c r="E53" s="156"/>
      <c r="F53" s="156"/>
      <c r="G53" s="156"/>
      <c r="H53" s="156"/>
    </row>
    <row r="54" spans="1:8" ht="15">
      <c r="A54" s="51"/>
      <c r="B54" s="155" t="s">
        <v>156</v>
      </c>
      <c r="C54" s="156"/>
      <c r="D54" s="156"/>
      <c r="E54" s="156"/>
      <c r="F54" s="156"/>
      <c r="G54" s="156"/>
      <c r="H54" s="156"/>
    </row>
    <row r="55" spans="1:8" ht="15">
      <c r="A55" s="51"/>
      <c r="B55" s="155" t="s">
        <v>157</v>
      </c>
      <c r="C55" s="156"/>
      <c r="D55" s="156"/>
      <c r="E55" s="156"/>
      <c r="F55" s="156"/>
      <c r="G55" s="156"/>
      <c r="H55" s="156"/>
    </row>
    <row r="56" spans="1:8" ht="15">
      <c r="A56" s="51"/>
      <c r="B56" s="49"/>
      <c r="C56" s="49"/>
      <c r="D56" s="49"/>
      <c r="E56" s="49"/>
      <c r="F56" s="49"/>
      <c r="G56" s="49"/>
      <c r="H56" s="49"/>
    </row>
    <row r="57" spans="1:8" ht="15">
      <c r="A57" s="21"/>
      <c r="B57" s="3"/>
      <c r="E57" s="150" t="s">
        <v>133</v>
      </c>
      <c r="F57" s="150"/>
      <c r="G57" s="150"/>
      <c r="H57" s="150"/>
    </row>
    <row r="58" spans="1:8" ht="15">
      <c r="A58" s="21"/>
      <c r="E58" s="163" t="str">
        <f>'BS'!B10</f>
        <v>31.1.14</v>
      </c>
      <c r="F58" s="163"/>
      <c r="G58" s="163"/>
      <c r="H58" s="163"/>
    </row>
    <row r="59" spans="1:8" ht="15">
      <c r="A59" s="21"/>
      <c r="E59" s="2"/>
      <c r="F59" s="2" t="s">
        <v>150</v>
      </c>
      <c r="G59" s="2" t="s">
        <v>13</v>
      </c>
      <c r="H59" s="2" t="s">
        <v>98</v>
      </c>
    </row>
    <row r="60" spans="1:8" ht="15">
      <c r="A60" s="21"/>
      <c r="B60" s="3"/>
      <c r="E60" s="2" t="s">
        <v>3</v>
      </c>
      <c r="F60" s="2" t="s">
        <v>149</v>
      </c>
      <c r="G60" s="2" t="s">
        <v>97</v>
      </c>
      <c r="H60" s="2" t="s">
        <v>99</v>
      </c>
    </row>
    <row r="61" spans="1:8" ht="15">
      <c r="A61" s="21"/>
      <c r="B61" s="3"/>
      <c r="E61" s="2" t="s">
        <v>1</v>
      </c>
      <c r="F61" s="2" t="s">
        <v>1</v>
      </c>
      <c r="G61" s="2" t="s">
        <v>1</v>
      </c>
      <c r="H61" s="2" t="s">
        <v>1</v>
      </c>
    </row>
    <row r="62" spans="1:8" ht="15">
      <c r="A62" s="21"/>
      <c r="G62" s="11"/>
      <c r="H62" s="11"/>
    </row>
    <row r="63" spans="1:8" ht="15">
      <c r="A63" s="21"/>
      <c r="B63" s="1" t="s">
        <v>96</v>
      </c>
      <c r="E63" s="10">
        <f>E66-E64</f>
        <v>6434</v>
      </c>
      <c r="F63" s="10">
        <f>F66-F64</f>
        <v>-1260</v>
      </c>
      <c r="G63" s="48">
        <f>G75</f>
        <v>78670</v>
      </c>
      <c r="H63" s="10">
        <f>H66-H64</f>
        <v>393</v>
      </c>
    </row>
    <row r="64" spans="1:8" ht="15">
      <c r="A64" s="21"/>
      <c r="B64" s="1" t="s">
        <v>163</v>
      </c>
      <c r="E64" s="10">
        <f>1472-925</f>
        <v>547</v>
      </c>
      <c r="F64" s="10">
        <f>-745+71</f>
        <v>-674</v>
      </c>
      <c r="G64" s="10">
        <v>5042</v>
      </c>
      <c r="H64" s="10">
        <v>0</v>
      </c>
    </row>
    <row r="65" spans="1:8" ht="15">
      <c r="A65" s="21"/>
      <c r="E65" s="10"/>
      <c r="G65" s="10"/>
      <c r="H65" s="10"/>
    </row>
    <row r="66" spans="1:8" ht="15">
      <c r="A66" s="21"/>
      <c r="B66" s="3"/>
      <c r="E66" s="119">
        <f>'IS'!B14</f>
        <v>6981</v>
      </c>
      <c r="F66" s="94">
        <f>'IS'!B24</f>
        <v>-1934</v>
      </c>
      <c r="G66" s="119">
        <f>G78</f>
        <v>83712</v>
      </c>
      <c r="H66" s="119">
        <f>737-344</f>
        <v>393</v>
      </c>
    </row>
    <row r="67" spans="1:8" ht="15.75" thickBot="1">
      <c r="A67" s="21"/>
      <c r="B67" s="3"/>
      <c r="E67" s="59"/>
      <c r="F67" s="80"/>
      <c r="G67" s="59"/>
      <c r="H67" s="59"/>
    </row>
    <row r="68" spans="1:2" ht="15.75" thickTop="1">
      <c r="A68" s="21"/>
      <c r="B68" s="3"/>
    </row>
    <row r="69" spans="1:8" ht="15">
      <c r="A69" s="21"/>
      <c r="B69" s="3"/>
      <c r="E69" s="150" t="s">
        <v>100</v>
      </c>
      <c r="F69" s="150"/>
      <c r="G69" s="150"/>
      <c r="H69" s="150"/>
    </row>
    <row r="70" spans="1:8" ht="15">
      <c r="A70" s="21"/>
      <c r="E70" s="163" t="str">
        <f>'BS'!B10</f>
        <v>31.1.14</v>
      </c>
      <c r="F70" s="163"/>
      <c r="G70" s="163"/>
      <c r="H70" s="163"/>
    </row>
    <row r="71" spans="1:8" ht="15">
      <c r="A71" s="21"/>
      <c r="F71" s="2" t="s">
        <v>150</v>
      </c>
      <c r="G71" s="2" t="s">
        <v>13</v>
      </c>
      <c r="H71" s="2" t="s">
        <v>98</v>
      </c>
    </row>
    <row r="72" spans="1:8" ht="15">
      <c r="A72" s="21"/>
      <c r="B72" s="3"/>
      <c r="E72" s="2" t="s">
        <v>3</v>
      </c>
      <c r="F72" s="2" t="s">
        <v>149</v>
      </c>
      <c r="G72" s="2" t="s">
        <v>97</v>
      </c>
      <c r="H72" s="2" t="s">
        <v>99</v>
      </c>
    </row>
    <row r="73" spans="1:8" ht="15">
      <c r="A73" s="21"/>
      <c r="B73" s="3"/>
      <c r="E73" s="2" t="s">
        <v>1</v>
      </c>
      <c r="F73" s="2" t="s">
        <v>1</v>
      </c>
      <c r="G73" s="2" t="s">
        <v>1</v>
      </c>
      <c r="H73" s="2" t="s">
        <v>1</v>
      </c>
    </row>
    <row r="74" spans="1:8" ht="15">
      <c r="A74" s="21"/>
      <c r="H74" s="11"/>
    </row>
    <row r="75" spans="1:8" ht="15">
      <c r="A75" s="21"/>
      <c r="B75" s="1" t="str">
        <f>B63</f>
        <v>Malaysia </v>
      </c>
      <c r="E75" s="120">
        <f>E78-E76</f>
        <v>15374</v>
      </c>
      <c r="F75" s="120">
        <f>F78-F76</f>
        <v>-1626</v>
      </c>
      <c r="G75" s="120">
        <f>G78-G76</f>
        <v>78670</v>
      </c>
      <c r="H75" s="10">
        <f>H78-H76</f>
        <v>719</v>
      </c>
    </row>
    <row r="76" spans="1:8" ht="15">
      <c r="A76" s="21"/>
      <c r="B76" s="1" t="str">
        <f>B64</f>
        <v>Europe</v>
      </c>
      <c r="E76" s="10">
        <v>1472</v>
      </c>
      <c r="F76" s="10">
        <v>-745</v>
      </c>
      <c r="G76" s="10">
        <f>G64</f>
        <v>5042</v>
      </c>
      <c r="H76" s="10">
        <v>18</v>
      </c>
    </row>
    <row r="77" spans="1:8" ht="15">
      <c r="A77" s="21"/>
      <c r="E77" s="10"/>
      <c r="G77" s="4"/>
      <c r="H77" s="10"/>
    </row>
    <row r="78" spans="1:8" ht="15">
      <c r="A78" s="21"/>
      <c r="B78" s="3"/>
      <c r="E78" s="119">
        <f>'IS'!F14</f>
        <v>16846</v>
      </c>
      <c r="F78" s="94">
        <f>'IS'!F24</f>
        <v>-2371</v>
      </c>
      <c r="G78" s="94">
        <f>'BS'!B27</f>
        <v>83712</v>
      </c>
      <c r="H78" s="119">
        <v>737</v>
      </c>
    </row>
    <row r="79" spans="1:8" ht="15.75" thickBot="1">
      <c r="A79" s="21"/>
      <c r="B79" s="3"/>
      <c r="E79" s="60"/>
      <c r="F79" s="80"/>
      <c r="G79" s="60"/>
      <c r="H79" s="59"/>
    </row>
    <row r="80" ht="15.75" thickTop="1">
      <c r="A80" s="21"/>
    </row>
    <row r="81" spans="1:2" ht="15">
      <c r="A81" s="21">
        <f>A42+1</f>
        <v>9</v>
      </c>
      <c r="B81" s="3" t="s">
        <v>15</v>
      </c>
    </row>
    <row r="82" ht="15">
      <c r="B82" s="1" t="s">
        <v>195</v>
      </c>
    </row>
    <row r="83" ht="15">
      <c r="B83" s="1" t="s">
        <v>240</v>
      </c>
    </row>
    <row r="85" spans="1:2" ht="15">
      <c r="A85" s="21">
        <f>A81+1</f>
        <v>10</v>
      </c>
      <c r="B85" s="3" t="s">
        <v>16</v>
      </c>
    </row>
    <row r="86" ht="15">
      <c r="B86" s="1" t="s">
        <v>127</v>
      </c>
    </row>
    <row r="87" ht="15">
      <c r="B87" s="1" t="s">
        <v>122</v>
      </c>
    </row>
    <row r="89" spans="1:2" ht="15">
      <c r="A89" s="21">
        <f>A85+1</f>
        <v>11</v>
      </c>
      <c r="B89" s="3" t="s">
        <v>27</v>
      </c>
    </row>
    <row r="90" ht="15">
      <c r="B90" s="1" t="s">
        <v>128</v>
      </c>
    </row>
    <row r="92" spans="1:2" ht="15">
      <c r="A92" s="21">
        <f>A89+1</f>
        <v>12</v>
      </c>
      <c r="B92" s="3" t="s">
        <v>67</v>
      </c>
    </row>
    <row r="93" spans="2:8" ht="15">
      <c r="B93" s="149" t="s">
        <v>213</v>
      </c>
      <c r="C93" s="149"/>
      <c r="D93" s="149"/>
      <c r="E93" s="149"/>
      <c r="F93" s="149"/>
      <c r="G93" s="149"/>
      <c r="H93" s="149"/>
    </row>
    <row r="94" spans="2:8" ht="15">
      <c r="B94" s="49" t="s">
        <v>212</v>
      </c>
      <c r="C94" s="49"/>
      <c r="D94" s="49"/>
      <c r="E94" s="49"/>
      <c r="F94" s="49"/>
      <c r="G94" s="49"/>
      <c r="H94" s="49"/>
    </row>
    <row r="96" spans="1:2" ht="15">
      <c r="A96" s="21">
        <f>A92+1</f>
        <v>13</v>
      </c>
      <c r="B96" s="3" t="s">
        <v>68</v>
      </c>
    </row>
    <row r="97" spans="2:8" ht="15">
      <c r="B97" s="91" t="s">
        <v>104</v>
      </c>
      <c r="C97" s="91"/>
      <c r="D97" s="91"/>
      <c r="E97" s="91"/>
      <c r="F97" s="91"/>
      <c r="G97" s="91"/>
      <c r="H97" s="91"/>
    </row>
    <row r="99" spans="1:2" ht="15">
      <c r="A99" s="38">
        <f>A96+1</f>
        <v>14</v>
      </c>
      <c r="B99" s="3" t="s">
        <v>17</v>
      </c>
    </row>
    <row r="100" spans="1:9" s="14" customFormat="1" ht="15">
      <c r="A100" s="21"/>
      <c r="B100" s="88" t="s">
        <v>266</v>
      </c>
      <c r="C100" s="88"/>
      <c r="D100" s="88"/>
      <c r="E100" s="88"/>
      <c r="F100" s="88"/>
      <c r="G100" s="88"/>
      <c r="H100" s="88"/>
      <c r="I100" s="11"/>
    </row>
    <row r="101" spans="1:9" s="14" customFormat="1" ht="15">
      <c r="A101" s="21"/>
      <c r="B101" s="88" t="s">
        <v>267</v>
      </c>
      <c r="C101" s="88"/>
      <c r="D101" s="88"/>
      <c r="E101" s="88"/>
      <c r="F101" s="88"/>
      <c r="G101" s="88"/>
      <c r="H101" s="88"/>
      <c r="I101" s="11"/>
    </row>
    <row r="102" spans="1:9" s="14" customFormat="1" ht="15">
      <c r="A102" s="22"/>
      <c r="B102" s="88" t="s">
        <v>268</v>
      </c>
      <c r="C102" s="88"/>
      <c r="D102" s="88"/>
      <c r="E102" s="88"/>
      <c r="F102" s="88"/>
      <c r="G102" s="88"/>
      <c r="H102" s="88"/>
      <c r="I102" s="11"/>
    </row>
    <row r="103" spans="1:9" s="14" customFormat="1" ht="15">
      <c r="A103" s="22"/>
      <c r="B103" s="88" t="s">
        <v>269</v>
      </c>
      <c r="C103" s="88"/>
      <c r="D103" s="88"/>
      <c r="E103" s="88"/>
      <c r="F103" s="88"/>
      <c r="G103" s="88"/>
      <c r="H103" s="88"/>
      <c r="I103" s="11"/>
    </row>
    <row r="104" spans="1:9" s="14" customFormat="1" ht="15">
      <c r="A104" s="22"/>
      <c r="B104" s="88" t="s">
        <v>270</v>
      </c>
      <c r="C104" s="88"/>
      <c r="D104" s="88"/>
      <c r="E104" s="88"/>
      <c r="F104" s="88"/>
      <c r="G104" s="88"/>
      <c r="H104" s="88"/>
      <c r="I104" s="11"/>
    </row>
    <row r="105" spans="1:9" s="14" customFormat="1" ht="15">
      <c r="A105" s="22"/>
      <c r="B105" s="88"/>
      <c r="C105" s="88"/>
      <c r="D105" s="88"/>
      <c r="E105" s="88"/>
      <c r="F105" s="88"/>
      <c r="G105" s="88"/>
      <c r="H105" s="88"/>
      <c r="I105" s="11"/>
    </row>
    <row r="106" spans="1:9" s="14" customFormat="1" ht="15">
      <c r="A106" s="21">
        <f>A99+1</f>
        <v>15</v>
      </c>
      <c r="B106" s="39" t="s">
        <v>155</v>
      </c>
      <c r="C106" s="11"/>
      <c r="D106" s="11"/>
      <c r="E106" s="11"/>
      <c r="F106" s="11"/>
      <c r="G106" s="11"/>
      <c r="H106" s="11"/>
      <c r="I106" s="11"/>
    </row>
    <row r="107" spans="1:8" ht="15">
      <c r="A107" s="146"/>
      <c r="B107" s="49" t="s">
        <v>265</v>
      </c>
      <c r="C107" s="49"/>
      <c r="D107" s="49"/>
      <c r="E107" s="49"/>
      <c r="F107" s="49"/>
      <c r="G107" s="49"/>
      <c r="H107" s="49"/>
    </row>
    <row r="108" spans="1:8" ht="15">
      <c r="A108" s="146"/>
      <c r="B108" s="49" t="s">
        <v>278</v>
      </c>
      <c r="C108" s="49"/>
      <c r="D108" s="49"/>
      <c r="E108" s="49"/>
      <c r="F108" s="49"/>
      <c r="G108" s="49"/>
      <c r="H108" s="49"/>
    </row>
    <row r="109" spans="1:8" ht="15">
      <c r="A109" s="146"/>
      <c r="B109" s="49" t="s">
        <v>277</v>
      </c>
      <c r="C109" s="49"/>
      <c r="D109" s="49"/>
      <c r="E109" s="49"/>
      <c r="F109" s="49"/>
      <c r="G109" s="49"/>
      <c r="H109" s="49"/>
    </row>
    <row r="110" spans="1:8" ht="15">
      <c r="A110" s="146"/>
      <c r="B110" s="49" t="s">
        <v>271</v>
      </c>
      <c r="C110" s="49"/>
      <c r="D110" s="49"/>
      <c r="E110" s="49"/>
      <c r="F110" s="49"/>
      <c r="G110" s="49"/>
      <c r="H110" s="49"/>
    </row>
    <row r="111" spans="1:9" s="14" customFormat="1" ht="15">
      <c r="A111" s="22"/>
      <c r="B111" s="11"/>
      <c r="C111" s="11"/>
      <c r="D111" s="11"/>
      <c r="E111" s="11"/>
      <c r="F111" s="11"/>
      <c r="G111" s="11"/>
      <c r="H111" s="11"/>
      <c r="I111" s="11"/>
    </row>
    <row r="112" spans="1:2" ht="15">
      <c r="A112" s="21">
        <f>A106+1</f>
        <v>16</v>
      </c>
      <c r="B112" s="3" t="s">
        <v>75</v>
      </c>
    </row>
    <row r="113" spans="2:8" ht="15">
      <c r="B113" s="49" t="s">
        <v>274</v>
      </c>
      <c r="C113" s="49"/>
      <c r="D113" s="49"/>
      <c r="E113" s="49"/>
      <c r="F113" s="49"/>
      <c r="G113" s="49"/>
      <c r="H113" s="49"/>
    </row>
    <row r="114" spans="2:8" ht="15">
      <c r="B114" s="49" t="s">
        <v>272</v>
      </c>
      <c r="C114" s="49"/>
      <c r="D114" s="49"/>
      <c r="E114" s="49"/>
      <c r="F114" s="49"/>
      <c r="G114" s="49"/>
      <c r="H114" s="49"/>
    </row>
    <row r="115" spans="2:8" ht="15">
      <c r="B115" s="49" t="s">
        <v>275</v>
      </c>
      <c r="C115" s="49"/>
      <c r="D115" s="49"/>
      <c r="E115" s="49"/>
      <c r="F115" s="49"/>
      <c r="G115" s="49"/>
      <c r="H115" s="49"/>
    </row>
    <row r="116" spans="2:8" ht="15">
      <c r="B116" s="91" t="s">
        <v>273</v>
      </c>
      <c r="C116" s="91"/>
      <c r="D116" s="91"/>
      <c r="E116" s="91"/>
      <c r="F116" s="91"/>
      <c r="G116" s="91"/>
      <c r="H116" s="91"/>
    </row>
    <row r="117" spans="2:8" ht="15">
      <c r="B117" s="91" t="s">
        <v>276</v>
      </c>
      <c r="C117" s="91"/>
      <c r="D117" s="91"/>
      <c r="E117" s="91"/>
      <c r="F117" s="91"/>
      <c r="G117" s="91"/>
      <c r="H117" s="91"/>
    </row>
    <row r="118" spans="2:8" ht="15">
      <c r="B118" s="91"/>
      <c r="C118" s="91"/>
      <c r="D118" s="91"/>
      <c r="E118" s="91"/>
      <c r="F118" s="91"/>
      <c r="G118" s="91"/>
      <c r="H118" s="91"/>
    </row>
    <row r="119" spans="1:9" s="100" customFormat="1" ht="15">
      <c r="A119" s="101"/>
      <c r="B119" s="102"/>
      <c r="C119" s="102"/>
      <c r="D119" s="102"/>
      <c r="E119" s="102"/>
      <c r="F119" s="102"/>
      <c r="G119" s="102"/>
      <c r="H119" s="102"/>
      <c r="I119" s="99"/>
    </row>
    <row r="120" spans="1:2" ht="15">
      <c r="A120" s="21">
        <f>A112+1</f>
        <v>17</v>
      </c>
      <c r="B120" s="3" t="s">
        <v>4</v>
      </c>
    </row>
    <row r="121" spans="6:8" ht="15">
      <c r="F121" s="2" t="s">
        <v>46</v>
      </c>
      <c r="H121" s="2" t="s">
        <v>46</v>
      </c>
    </row>
    <row r="122" spans="6:8" ht="15">
      <c r="F122" s="2" t="s">
        <v>0</v>
      </c>
      <c r="H122" s="2" t="s">
        <v>2</v>
      </c>
    </row>
    <row r="123" spans="6:8" ht="15">
      <c r="F123" s="15" t="str">
        <f>E58</f>
        <v>31.1.14</v>
      </c>
      <c r="H123" s="15" t="str">
        <f>E70</f>
        <v>31.1.14</v>
      </c>
    </row>
    <row r="124" spans="1:9" ht="15">
      <c r="A124" s="13"/>
      <c r="F124" s="2" t="s">
        <v>1</v>
      </c>
      <c r="H124" s="2" t="s">
        <v>1</v>
      </c>
      <c r="I124" s="13"/>
    </row>
    <row r="125" spans="1:9" ht="15">
      <c r="A125" s="13"/>
      <c r="B125" s="1" t="s">
        <v>69</v>
      </c>
      <c r="F125" s="11"/>
      <c r="G125" s="11"/>
      <c r="H125" s="11"/>
      <c r="I125" s="13"/>
    </row>
    <row r="126" spans="1:9" ht="15">
      <c r="A126" s="13"/>
      <c r="B126" s="40" t="s">
        <v>91</v>
      </c>
      <c r="C126" s="40"/>
      <c r="D126" s="40"/>
      <c r="E126" s="40"/>
      <c r="F126" s="23"/>
      <c r="G126" s="23"/>
      <c r="H126" s="24"/>
      <c r="I126" s="13"/>
    </row>
    <row r="127" spans="1:9" ht="12.75" customHeight="1" hidden="1">
      <c r="A127" s="13"/>
      <c r="B127" s="40"/>
      <c r="C127" s="40"/>
      <c r="D127" s="40"/>
      <c r="E127" s="40"/>
      <c r="F127" s="23"/>
      <c r="G127" s="23"/>
      <c r="H127" s="24"/>
      <c r="I127" s="13"/>
    </row>
    <row r="128" spans="1:9" ht="15">
      <c r="A128" s="13"/>
      <c r="B128" s="43" t="s">
        <v>92</v>
      </c>
      <c r="C128" s="40"/>
      <c r="D128" s="40"/>
      <c r="E128" s="40"/>
      <c r="F128" s="23">
        <v>0</v>
      </c>
      <c r="G128" s="23"/>
      <c r="H128" s="23">
        <f>H130-H129</f>
        <v>0</v>
      </c>
      <c r="I128" s="13"/>
    </row>
    <row r="129" spans="1:9" ht="15">
      <c r="A129" s="13"/>
      <c r="B129" s="44" t="s">
        <v>93</v>
      </c>
      <c r="C129" s="40"/>
      <c r="D129" s="40"/>
      <c r="E129" s="40"/>
      <c r="F129" s="23">
        <v>0</v>
      </c>
      <c r="G129" s="23"/>
      <c r="H129" s="23">
        <v>0</v>
      </c>
      <c r="I129" s="13"/>
    </row>
    <row r="130" spans="1:9" ht="15.75" thickBot="1">
      <c r="A130" s="13"/>
      <c r="B130" s="40"/>
      <c r="C130" s="40"/>
      <c r="D130" s="40"/>
      <c r="E130" s="40"/>
      <c r="F130" s="121">
        <f>-'IS'!B26</f>
        <v>0</v>
      </c>
      <c r="G130" s="23"/>
      <c r="H130" s="121">
        <f>-'IS'!F26</f>
        <v>0</v>
      </c>
      <c r="I130" s="13"/>
    </row>
    <row r="131" spans="1:9" ht="12.75" customHeight="1" thickTop="1">
      <c r="A131" s="13"/>
      <c r="F131" s="11"/>
      <c r="G131" s="11"/>
      <c r="H131" s="11"/>
      <c r="I131" s="13"/>
    </row>
    <row r="132" spans="1:9" ht="15">
      <c r="A132" s="13"/>
      <c r="B132" s="1" t="s">
        <v>198</v>
      </c>
      <c r="C132" s="11"/>
      <c r="D132" s="11"/>
      <c r="E132" s="11"/>
      <c r="F132" s="11"/>
      <c r="G132" s="11"/>
      <c r="H132" s="11"/>
      <c r="I132" s="13"/>
    </row>
    <row r="133" spans="1:9" ht="15">
      <c r="A133" s="13"/>
      <c r="B133" s="11"/>
      <c r="C133" s="11"/>
      <c r="D133" s="11"/>
      <c r="E133" s="11"/>
      <c r="F133" s="2" t="s">
        <v>46</v>
      </c>
      <c r="H133" s="2" t="s">
        <v>46</v>
      </c>
      <c r="I133" s="13"/>
    </row>
    <row r="134" spans="1:9" ht="15">
      <c r="A134" s="13"/>
      <c r="B134" s="11"/>
      <c r="C134" s="11"/>
      <c r="D134" s="11"/>
      <c r="E134" s="11"/>
      <c r="F134" s="2" t="s">
        <v>0</v>
      </c>
      <c r="H134" s="2" t="s">
        <v>2</v>
      </c>
      <c r="I134" s="13"/>
    </row>
    <row r="135" spans="1:9" ht="15">
      <c r="A135" s="13"/>
      <c r="B135" s="11"/>
      <c r="C135" s="11"/>
      <c r="D135" s="11"/>
      <c r="E135" s="11"/>
      <c r="F135" s="15" t="str">
        <f>F123</f>
        <v>31.1.14</v>
      </c>
      <c r="H135" s="15" t="str">
        <f>H123</f>
        <v>31.1.14</v>
      </c>
      <c r="I135" s="13"/>
    </row>
    <row r="136" spans="1:9" ht="15">
      <c r="A136" s="13"/>
      <c r="B136" s="11"/>
      <c r="C136" s="11"/>
      <c r="D136" s="11"/>
      <c r="E136" s="11"/>
      <c r="F136" s="2" t="s">
        <v>107</v>
      </c>
      <c r="H136" s="2" t="s">
        <v>107</v>
      </c>
      <c r="I136" s="13"/>
    </row>
    <row r="137" spans="1:9" ht="15">
      <c r="A137" s="13"/>
      <c r="B137" s="11"/>
      <c r="C137" s="11"/>
      <c r="D137" s="11"/>
      <c r="E137" s="11"/>
      <c r="F137" s="11"/>
      <c r="G137" s="11"/>
      <c r="H137" s="11"/>
      <c r="I137" s="13"/>
    </row>
    <row r="138" spans="1:9" ht="15">
      <c r="A138" s="13"/>
      <c r="B138" s="1" t="s">
        <v>106</v>
      </c>
      <c r="C138" s="11"/>
      <c r="D138" s="11"/>
      <c r="E138" s="11"/>
      <c r="F138" s="24">
        <v>25</v>
      </c>
      <c r="G138" s="24"/>
      <c r="H138" s="24">
        <v>25</v>
      </c>
      <c r="I138" s="13"/>
    </row>
    <row r="139" spans="1:9" ht="15">
      <c r="A139" s="13"/>
      <c r="B139" s="1" t="s">
        <v>248</v>
      </c>
      <c r="C139" s="11"/>
      <c r="D139" s="11"/>
      <c r="E139" s="11"/>
      <c r="F139" s="10">
        <v>-25</v>
      </c>
      <c r="G139" s="24"/>
      <c r="H139" s="24">
        <v>-25</v>
      </c>
      <c r="I139" s="13"/>
    </row>
    <row r="140" spans="2:9" ht="15.75" thickBot="1">
      <c r="B140" s="11"/>
      <c r="C140" s="11"/>
      <c r="D140" s="11"/>
      <c r="E140" s="11"/>
      <c r="F140" s="122">
        <f>SUM(F138:F139)</f>
        <v>0</v>
      </c>
      <c r="G140" s="24"/>
      <c r="H140" s="121">
        <f>SUM(H138:H139)</f>
        <v>0</v>
      </c>
      <c r="I140" s="13"/>
    </row>
    <row r="141" spans="2:9" ht="15.75" thickTop="1">
      <c r="B141" s="11"/>
      <c r="C141" s="11"/>
      <c r="D141" s="11"/>
      <c r="E141" s="11"/>
      <c r="F141" s="19"/>
      <c r="G141" s="24"/>
      <c r="H141" s="23"/>
      <c r="I141" s="13"/>
    </row>
    <row r="142" spans="1:2" ht="15">
      <c r="A142" s="20">
        <f>A120+1</f>
        <v>18</v>
      </c>
      <c r="B142" s="3" t="s">
        <v>164</v>
      </c>
    </row>
    <row r="143" ht="15">
      <c r="B143" s="1" t="s">
        <v>263</v>
      </c>
    </row>
    <row r="144" ht="15">
      <c r="B144" s="1" t="s">
        <v>264</v>
      </c>
    </row>
    <row r="145" ht="15">
      <c r="B145" s="65"/>
    </row>
    <row r="146" spans="1:9" ht="15">
      <c r="A146" s="21">
        <f>A142+1</f>
        <v>19</v>
      </c>
      <c r="B146" s="3" t="s">
        <v>82</v>
      </c>
      <c r="I146" s="13"/>
    </row>
    <row r="147" spans="1:9" ht="15">
      <c r="A147" s="51"/>
      <c r="B147" s="149" t="s">
        <v>145</v>
      </c>
      <c r="C147" s="149"/>
      <c r="D147" s="149"/>
      <c r="E147" s="149"/>
      <c r="F147" s="149"/>
      <c r="G147" s="149"/>
      <c r="H147" s="149"/>
      <c r="I147" s="13"/>
    </row>
    <row r="148" spans="1:9" ht="15">
      <c r="A148" s="51"/>
      <c r="B148" s="49"/>
      <c r="C148" s="49"/>
      <c r="D148" s="49"/>
      <c r="E148" s="49"/>
      <c r="F148" s="49"/>
      <c r="G148" s="49"/>
      <c r="H148" s="49"/>
      <c r="I148" s="13"/>
    </row>
    <row r="149" spans="1:2" ht="15">
      <c r="A149" s="21">
        <f>A146+1</f>
        <v>20</v>
      </c>
      <c r="B149" s="3" t="s">
        <v>22</v>
      </c>
    </row>
    <row r="151" spans="2:8" ht="15">
      <c r="B151" s="11"/>
      <c r="C151" s="11"/>
      <c r="D151" s="12" t="s">
        <v>70</v>
      </c>
      <c r="E151" s="12"/>
      <c r="F151" s="12" t="s">
        <v>71</v>
      </c>
      <c r="G151" s="12"/>
      <c r="H151" s="12" t="s">
        <v>13</v>
      </c>
    </row>
    <row r="152" spans="2:8" ht="15">
      <c r="B152" s="11" t="s">
        <v>165</v>
      </c>
      <c r="C152" s="11"/>
      <c r="D152" s="12" t="s">
        <v>1</v>
      </c>
      <c r="E152" s="11"/>
      <c r="F152" s="12" t="s">
        <v>1</v>
      </c>
      <c r="G152" s="11"/>
      <c r="H152" s="12" t="s">
        <v>1</v>
      </c>
    </row>
    <row r="153" spans="1:9" ht="15">
      <c r="A153" s="49"/>
      <c r="B153" s="11"/>
      <c r="C153" s="11"/>
      <c r="D153" s="11"/>
      <c r="E153" s="11"/>
      <c r="F153" s="11"/>
      <c r="G153" s="11"/>
      <c r="H153" s="11"/>
      <c r="I153" s="13"/>
    </row>
    <row r="154" spans="1:9" ht="15">
      <c r="A154" s="49"/>
      <c r="B154" s="25" t="s">
        <v>72</v>
      </c>
      <c r="C154" s="11"/>
      <c r="D154" s="24"/>
      <c r="E154" s="24"/>
      <c r="F154" s="24"/>
      <c r="G154" s="24"/>
      <c r="H154" s="24"/>
      <c r="I154" s="13"/>
    </row>
    <row r="155" spans="1:9" ht="15">
      <c r="A155" s="49"/>
      <c r="B155" s="11" t="s">
        <v>108</v>
      </c>
      <c r="C155" s="11"/>
      <c r="D155" s="24">
        <v>4997</v>
      </c>
      <c r="E155" s="24"/>
      <c r="F155" s="123">
        <v>54</v>
      </c>
      <c r="G155" s="24"/>
      <c r="H155" s="24">
        <f>SUM(D155:G155)</f>
        <v>5051</v>
      </c>
      <c r="I155" s="13"/>
    </row>
    <row r="156" spans="1:9" ht="15">
      <c r="A156" s="49"/>
      <c r="B156" s="11" t="s">
        <v>73</v>
      </c>
      <c r="C156" s="11"/>
      <c r="D156" s="24">
        <v>10323</v>
      </c>
      <c r="E156" s="24"/>
      <c r="F156" s="124">
        <v>0</v>
      </c>
      <c r="G156" s="24"/>
      <c r="H156" s="24">
        <f>SUM(D156:G156)</f>
        <v>10323</v>
      </c>
      <c r="I156" s="13"/>
    </row>
    <row r="157" spans="1:9" ht="15">
      <c r="A157" s="49"/>
      <c r="B157" s="11" t="s">
        <v>196</v>
      </c>
      <c r="C157" s="11"/>
      <c r="D157" s="24">
        <v>113</v>
      </c>
      <c r="E157" s="24"/>
      <c r="F157" s="124">
        <v>0</v>
      </c>
      <c r="G157" s="24"/>
      <c r="H157" s="24">
        <f>SUM(D157:G157)</f>
        <v>113</v>
      </c>
      <c r="I157" s="13"/>
    </row>
    <row r="158" spans="1:9" ht="15">
      <c r="A158" s="49"/>
      <c r="B158" s="11" t="s">
        <v>134</v>
      </c>
      <c r="C158" s="11"/>
      <c r="D158" s="24">
        <v>105</v>
      </c>
      <c r="E158" s="24"/>
      <c r="F158" s="124">
        <v>0</v>
      </c>
      <c r="G158" s="24"/>
      <c r="H158" s="24">
        <f>SUM(D158:G158)</f>
        <v>105</v>
      </c>
      <c r="I158" s="13"/>
    </row>
    <row r="159" spans="1:8" ht="15">
      <c r="A159" s="49"/>
      <c r="B159" s="11"/>
      <c r="C159" s="11"/>
      <c r="D159" s="125">
        <f>SUM(D155:D158)</f>
        <v>15538</v>
      </c>
      <c r="E159" s="24"/>
      <c r="F159" s="126">
        <f>SUM(F155:F158)</f>
        <v>54</v>
      </c>
      <c r="G159" s="24"/>
      <c r="H159" s="125">
        <f>SUM(H155:H158)</f>
        <v>15592</v>
      </c>
    </row>
    <row r="160" spans="1:9" ht="15">
      <c r="A160" s="49"/>
      <c r="B160" s="11"/>
      <c r="C160" s="11"/>
      <c r="D160" s="23"/>
      <c r="E160" s="24"/>
      <c r="F160" s="127"/>
      <c r="G160" s="24"/>
      <c r="H160" s="23"/>
      <c r="I160" s="13"/>
    </row>
    <row r="161" spans="1:9" ht="15">
      <c r="A161" s="49"/>
      <c r="B161" s="25" t="s">
        <v>86</v>
      </c>
      <c r="C161" s="11"/>
      <c r="D161" s="23"/>
      <c r="E161" s="24"/>
      <c r="F161" s="127"/>
      <c r="G161" s="24"/>
      <c r="H161" s="23"/>
      <c r="I161" s="13"/>
    </row>
    <row r="162" spans="2:9" ht="15">
      <c r="B162" s="11" t="s">
        <v>196</v>
      </c>
      <c r="C162" s="11"/>
      <c r="D162" s="24">
        <v>36</v>
      </c>
      <c r="E162" s="24"/>
      <c r="F162" s="128">
        <v>0</v>
      </c>
      <c r="G162" s="24"/>
      <c r="H162" s="24">
        <f>SUM(D162:G162)</f>
        <v>36</v>
      </c>
      <c r="I162" s="13"/>
    </row>
    <row r="163" spans="2:9" ht="15">
      <c r="B163" s="11"/>
      <c r="C163" s="11"/>
      <c r="D163" s="129">
        <f>'BS'!B42</f>
        <v>36</v>
      </c>
      <c r="E163" s="24"/>
      <c r="F163" s="130">
        <v>0</v>
      </c>
      <c r="G163" s="24"/>
      <c r="H163" s="129">
        <f>SUM(H162)</f>
        <v>36</v>
      </c>
      <c r="I163" s="13"/>
    </row>
    <row r="164" spans="2:9" ht="15.75" thickBot="1">
      <c r="B164" s="11" t="s">
        <v>13</v>
      </c>
      <c r="C164" s="11"/>
      <c r="D164" s="131">
        <f>D159+D163</f>
        <v>15574</v>
      </c>
      <c r="E164" s="132"/>
      <c r="F164" s="133">
        <f>+F159+F163</f>
        <v>54</v>
      </c>
      <c r="G164" s="132"/>
      <c r="H164" s="131">
        <f>H159+H163</f>
        <v>15628</v>
      </c>
      <c r="I164" s="13"/>
    </row>
    <row r="166" spans="1:9" ht="15">
      <c r="A166" s="21">
        <f>A149+1</f>
        <v>21</v>
      </c>
      <c r="B166" s="3" t="s">
        <v>23</v>
      </c>
      <c r="I166" s="13"/>
    </row>
    <row r="167" spans="2:9" ht="15">
      <c r="B167" s="1" t="s">
        <v>123</v>
      </c>
      <c r="I167" s="13"/>
    </row>
    <row r="169" spans="1:2" ht="15">
      <c r="A169" s="21">
        <f>A166+1</f>
        <v>22</v>
      </c>
      <c r="B169" s="3" t="s">
        <v>24</v>
      </c>
    </row>
    <row r="170" ht="15">
      <c r="B170" s="1" t="s">
        <v>129</v>
      </c>
    </row>
    <row r="172" spans="1:9" ht="15">
      <c r="A172" s="21">
        <f>A169+1</f>
        <v>23</v>
      </c>
      <c r="B172" s="20" t="s">
        <v>199</v>
      </c>
      <c r="C172" s="49"/>
      <c r="D172" s="49"/>
      <c r="E172" s="49"/>
      <c r="F172" s="49"/>
      <c r="G172" s="49"/>
      <c r="H172" s="49"/>
      <c r="I172" s="13"/>
    </row>
    <row r="173" spans="1:9" ht="15">
      <c r="A173" s="51"/>
      <c r="B173" s="49" t="s">
        <v>158</v>
      </c>
      <c r="C173" s="49"/>
      <c r="D173" s="49"/>
      <c r="E173" s="49"/>
      <c r="F173" s="49"/>
      <c r="G173" s="49"/>
      <c r="H173" s="49"/>
      <c r="I173" s="13"/>
    </row>
    <row r="174" spans="1:9" ht="15">
      <c r="A174" s="51"/>
      <c r="B174" s="49"/>
      <c r="C174" s="49"/>
      <c r="F174" s="62"/>
      <c r="G174" s="49"/>
      <c r="H174" s="15" t="str">
        <f>F135</f>
        <v>31.1.14</v>
      </c>
      <c r="I174" s="13"/>
    </row>
    <row r="175" spans="1:9" ht="15">
      <c r="A175" s="51"/>
      <c r="B175" s="49"/>
      <c r="C175" s="49"/>
      <c r="F175" s="78"/>
      <c r="G175" s="49"/>
      <c r="H175" s="12" t="s">
        <v>1</v>
      </c>
      <c r="I175" s="13"/>
    </row>
    <row r="176" spans="1:9" ht="15">
      <c r="A176" s="51"/>
      <c r="B176" s="51" t="s">
        <v>159</v>
      </c>
      <c r="C176" s="63"/>
      <c r="F176" s="79"/>
      <c r="G176" s="63"/>
      <c r="H176" s="135">
        <f>H178-H177</f>
        <v>9587</v>
      </c>
      <c r="I176" s="64"/>
    </row>
    <row r="177" spans="1:9" ht="15">
      <c r="A177" s="51"/>
      <c r="B177" s="51" t="s">
        <v>160</v>
      </c>
      <c r="C177" s="63"/>
      <c r="D177" s="13"/>
      <c r="E177" s="13"/>
      <c r="F177" s="79"/>
      <c r="G177" s="63"/>
      <c r="H177" s="136">
        <v>-467</v>
      </c>
      <c r="I177" s="64"/>
    </row>
    <row r="178" spans="1:9" ht="15">
      <c r="A178" s="51"/>
      <c r="B178" s="51"/>
      <c r="C178" s="63"/>
      <c r="D178" s="13"/>
      <c r="E178" s="13"/>
      <c r="F178" s="79"/>
      <c r="G178" s="63"/>
      <c r="H178" s="135">
        <f>H180-H179</f>
        <v>9120</v>
      </c>
      <c r="I178" s="64"/>
    </row>
    <row r="179" spans="1:9" ht="15">
      <c r="A179" s="51"/>
      <c r="B179" s="49" t="s">
        <v>166</v>
      </c>
      <c r="C179" s="63"/>
      <c r="D179" s="13"/>
      <c r="E179" s="13"/>
      <c r="F179" s="79"/>
      <c r="G179" s="63"/>
      <c r="H179" s="135">
        <v>-21038</v>
      </c>
      <c r="I179" s="64"/>
    </row>
    <row r="180" spans="1:9" ht="15.75" thickBot="1">
      <c r="A180" s="51"/>
      <c r="B180" s="51"/>
      <c r="C180" s="49"/>
      <c r="D180" s="13"/>
      <c r="E180" s="13"/>
      <c r="F180" s="46"/>
      <c r="G180" s="49"/>
      <c r="H180" s="134">
        <f>Equity!F26</f>
        <v>-11918</v>
      </c>
      <c r="I180" s="13"/>
    </row>
    <row r="181" spans="1:9" ht="15.75" thickTop="1">
      <c r="A181" s="51"/>
      <c r="B181" s="149"/>
      <c r="C181" s="149"/>
      <c r="D181" s="149"/>
      <c r="E181" s="149"/>
      <c r="F181" s="149"/>
      <c r="G181" s="149"/>
      <c r="H181" s="149"/>
      <c r="I181" s="13"/>
    </row>
    <row r="182" spans="1:8" s="81" customFormat="1" ht="14.25">
      <c r="A182" s="21">
        <f>A172+1</f>
        <v>24</v>
      </c>
      <c r="B182" s="20" t="s">
        <v>216</v>
      </c>
      <c r="C182" s="20"/>
      <c r="D182" s="20"/>
      <c r="E182" s="20"/>
      <c r="F182" s="20"/>
      <c r="G182" s="20"/>
      <c r="H182" s="20"/>
    </row>
    <row r="183" spans="1:9" ht="15">
      <c r="A183" s="51"/>
      <c r="B183" s="49" t="s">
        <v>221</v>
      </c>
      <c r="C183" s="49"/>
      <c r="D183" s="49"/>
      <c r="E183" s="49"/>
      <c r="F183" s="49"/>
      <c r="G183" s="49"/>
      <c r="H183" s="49"/>
      <c r="I183" s="13"/>
    </row>
    <row r="184" spans="1:9" ht="15">
      <c r="A184" s="51"/>
      <c r="B184" s="49"/>
      <c r="C184" s="49"/>
      <c r="D184" s="49"/>
      <c r="E184" s="49"/>
      <c r="F184" s="2" t="s">
        <v>46</v>
      </c>
      <c r="H184" s="2" t="s">
        <v>46</v>
      </c>
      <c r="I184" s="13"/>
    </row>
    <row r="185" spans="1:9" ht="15">
      <c r="A185" s="51"/>
      <c r="B185" s="49"/>
      <c r="C185" s="49"/>
      <c r="D185" s="49"/>
      <c r="E185" s="49"/>
      <c r="F185" s="2" t="s">
        <v>0</v>
      </c>
      <c r="H185" s="2" t="s">
        <v>2</v>
      </c>
      <c r="I185" s="13"/>
    </row>
    <row r="186" spans="1:9" ht="15">
      <c r="A186" s="51"/>
      <c r="B186" s="49"/>
      <c r="C186" s="49"/>
      <c r="D186" s="49"/>
      <c r="E186" s="49"/>
      <c r="F186" s="15" t="str">
        <f>F135</f>
        <v>31.1.14</v>
      </c>
      <c r="H186" s="15" t="str">
        <f>F186</f>
        <v>31.1.14</v>
      </c>
      <c r="I186" s="13"/>
    </row>
    <row r="187" spans="1:9" ht="15">
      <c r="A187" s="51"/>
      <c r="B187" s="49"/>
      <c r="C187" s="49"/>
      <c r="D187" s="49"/>
      <c r="E187" s="49"/>
      <c r="F187" s="2" t="s">
        <v>1</v>
      </c>
      <c r="H187" s="2" t="s">
        <v>1</v>
      </c>
      <c r="I187" s="13"/>
    </row>
    <row r="188" spans="1:9" ht="15">
      <c r="A188" s="51"/>
      <c r="B188" s="49" t="s">
        <v>223</v>
      </c>
      <c r="C188" s="49"/>
      <c r="D188" s="49"/>
      <c r="E188" s="49"/>
      <c r="F188" s="5"/>
      <c r="G188" s="4"/>
      <c r="H188" s="5"/>
      <c r="I188" s="13"/>
    </row>
    <row r="189" spans="1:9" ht="15">
      <c r="A189" s="51"/>
      <c r="B189" s="49"/>
      <c r="C189" s="49" t="s">
        <v>224</v>
      </c>
      <c r="D189" s="49"/>
      <c r="E189" s="49"/>
      <c r="F189" s="5">
        <f>H189-488</f>
        <v>517</v>
      </c>
      <c r="G189" s="4"/>
      <c r="H189" s="5">
        <v>1005</v>
      </c>
      <c r="I189" s="13"/>
    </row>
    <row r="190" spans="1:9" ht="15">
      <c r="A190" s="51"/>
      <c r="B190" s="49"/>
      <c r="C190" s="88" t="s">
        <v>262</v>
      </c>
      <c r="D190" s="49"/>
      <c r="E190" s="49"/>
      <c r="F190" s="18">
        <v>0</v>
      </c>
      <c r="G190" s="10"/>
      <c r="H190" s="18">
        <v>124</v>
      </c>
      <c r="I190" s="13"/>
    </row>
    <row r="191" spans="1:9" ht="15">
      <c r="A191" s="51"/>
      <c r="B191" s="49"/>
      <c r="C191" s="49" t="s">
        <v>218</v>
      </c>
      <c r="D191" s="49"/>
      <c r="E191" s="49"/>
      <c r="F191" s="18">
        <f>-'IS'!B22</f>
        <v>154</v>
      </c>
      <c r="G191" s="4"/>
      <c r="H191" s="5">
        <f>-'IS'!F22</f>
        <v>377</v>
      </c>
      <c r="I191" s="13"/>
    </row>
    <row r="192" spans="1:9" ht="15">
      <c r="A192" s="51"/>
      <c r="B192" s="49"/>
      <c r="C192" s="49"/>
      <c r="D192" s="49"/>
      <c r="E192" s="49"/>
      <c r="F192" s="5"/>
      <c r="G192" s="4"/>
      <c r="H192" s="5"/>
      <c r="I192" s="13"/>
    </row>
    <row r="193" spans="1:9" ht="15">
      <c r="A193" s="51"/>
      <c r="B193" s="49" t="s">
        <v>222</v>
      </c>
      <c r="C193" s="49"/>
      <c r="D193" s="49"/>
      <c r="E193" s="49"/>
      <c r="F193" s="5"/>
      <c r="G193" s="4"/>
      <c r="H193" s="5"/>
      <c r="I193" s="13"/>
    </row>
    <row r="194" spans="1:9" ht="15">
      <c r="A194" s="51"/>
      <c r="B194" s="13"/>
      <c r="C194" s="49" t="s">
        <v>220</v>
      </c>
      <c r="D194" s="49"/>
      <c r="E194" s="49"/>
      <c r="F194" s="137">
        <f>H194-220</f>
        <v>249</v>
      </c>
      <c r="G194" s="6"/>
      <c r="H194" s="137">
        <v>469</v>
      </c>
      <c r="I194" s="13"/>
    </row>
    <row r="195" spans="1:9" ht="15">
      <c r="A195" s="51"/>
      <c r="B195" s="13"/>
      <c r="C195" s="49" t="s">
        <v>219</v>
      </c>
      <c r="D195" s="49"/>
      <c r="E195" s="49"/>
      <c r="F195" s="5">
        <f>H195-40</f>
        <v>44</v>
      </c>
      <c r="G195" s="4"/>
      <c r="H195" s="5">
        <v>84</v>
      </c>
      <c r="I195" s="13"/>
    </row>
    <row r="196" spans="1:9" ht="15.75" thickBot="1">
      <c r="A196" s="51"/>
      <c r="B196" s="13"/>
      <c r="C196" s="49" t="s">
        <v>217</v>
      </c>
      <c r="D196" s="49"/>
      <c r="E196" s="49"/>
      <c r="F196" s="138">
        <f>H196-8</f>
        <v>6</v>
      </c>
      <c r="G196" s="4"/>
      <c r="H196" s="138">
        <v>14</v>
      </c>
      <c r="I196" s="13"/>
    </row>
    <row r="197" spans="1:9" ht="15.75" thickTop="1">
      <c r="A197" s="51"/>
      <c r="B197" s="49"/>
      <c r="C197" s="49"/>
      <c r="D197" s="49"/>
      <c r="E197" s="49"/>
      <c r="F197" s="45"/>
      <c r="G197" s="45"/>
      <c r="H197" s="45"/>
      <c r="I197" s="13"/>
    </row>
    <row r="198" spans="1:2" ht="15">
      <c r="A198" s="21">
        <f>A182+1</f>
        <v>25</v>
      </c>
      <c r="B198" s="3" t="s">
        <v>252</v>
      </c>
    </row>
    <row r="199" spans="1:2" ht="15">
      <c r="A199" s="21"/>
      <c r="B199" s="1" t="s">
        <v>251</v>
      </c>
    </row>
    <row r="200" ht="15">
      <c r="A200" s="21"/>
    </row>
    <row r="201" spans="1:9" ht="15">
      <c r="A201" s="21"/>
      <c r="B201" s="3"/>
      <c r="F201" s="26" t="s">
        <v>247</v>
      </c>
      <c r="G201" s="27"/>
      <c r="H201" s="2" t="s">
        <v>78</v>
      </c>
      <c r="I201" s="27"/>
    </row>
    <row r="202" spans="1:9" ht="15">
      <c r="A202" s="21"/>
      <c r="B202" s="3"/>
      <c r="F202" s="2" t="s">
        <v>46</v>
      </c>
      <c r="G202" s="27"/>
      <c r="H202" s="2" t="s">
        <v>46</v>
      </c>
      <c r="I202" s="27"/>
    </row>
    <row r="203" spans="1:9" ht="15">
      <c r="A203" s="21"/>
      <c r="B203" s="3"/>
      <c r="F203" s="2" t="s">
        <v>0</v>
      </c>
      <c r="G203" s="27"/>
      <c r="H203" s="2" t="s">
        <v>2</v>
      </c>
      <c r="I203" s="27"/>
    </row>
    <row r="204" spans="6:8" ht="15">
      <c r="F204" s="15" t="str">
        <f>F135</f>
        <v>31.1.14</v>
      </c>
      <c r="H204" s="15" t="str">
        <f>H135</f>
        <v>31.1.14</v>
      </c>
    </row>
    <row r="205" spans="6:8" ht="12.75" customHeight="1">
      <c r="F205" s="2"/>
      <c r="H205" s="2"/>
    </row>
    <row r="206" spans="2:8" ht="15.75" thickBot="1">
      <c r="B206" s="1" t="s">
        <v>250</v>
      </c>
      <c r="F206" s="139">
        <f>'IS'!B38</f>
        <v>-1623</v>
      </c>
      <c r="G206" s="24"/>
      <c r="H206" s="139">
        <f>'IS'!F38</f>
        <v>-2027</v>
      </c>
    </row>
    <row r="207" spans="6:8" ht="13.5" customHeight="1" thickTop="1">
      <c r="F207" s="140"/>
      <c r="G207" s="24"/>
      <c r="H207" s="140"/>
    </row>
    <row r="208" spans="2:8" ht="15">
      <c r="B208" s="1" t="s">
        <v>29</v>
      </c>
      <c r="F208" s="140"/>
      <c r="G208" s="24"/>
      <c r="H208" s="140"/>
    </row>
    <row r="209" spans="2:8" ht="15.75" thickBot="1">
      <c r="B209" s="1" t="s">
        <v>28</v>
      </c>
      <c r="F209" s="139">
        <v>124700</v>
      </c>
      <c r="G209" s="24"/>
      <c r="H209" s="139">
        <f>F209</f>
        <v>124700</v>
      </c>
    </row>
    <row r="210" spans="6:11" ht="12.75" customHeight="1" thickTop="1">
      <c r="F210" s="140"/>
      <c r="G210" s="24"/>
      <c r="H210" s="140"/>
      <c r="K210" s="41"/>
    </row>
    <row r="211" spans="2:8" ht="15.75" thickBot="1">
      <c r="B211" s="1" t="s">
        <v>249</v>
      </c>
      <c r="F211" s="141">
        <f>+F206/F209*100</f>
        <v>-1.301523656776263</v>
      </c>
      <c r="G211" s="24"/>
      <c r="H211" s="141">
        <f>+H206/H209*100</f>
        <v>-1.6255012028869285</v>
      </c>
    </row>
    <row r="212" spans="6:8" ht="15.75" thickTop="1">
      <c r="F212" s="28"/>
      <c r="G212" s="29"/>
      <c r="H212" s="28"/>
    </row>
    <row r="213" spans="2:8" ht="15">
      <c r="B213" s="1" t="s">
        <v>214</v>
      </c>
      <c r="F213" s="28"/>
      <c r="G213" s="29"/>
      <c r="H213" s="28"/>
    </row>
    <row r="214" spans="2:8" ht="15">
      <c r="B214" s="1" t="s">
        <v>215</v>
      </c>
      <c r="F214" s="28"/>
      <c r="G214" s="29"/>
      <c r="H214" s="28"/>
    </row>
    <row r="217" ht="15">
      <c r="A217" s="89"/>
    </row>
  </sheetData>
  <sheetProtection/>
  <mergeCells count="31">
    <mergeCell ref="B7:H7"/>
    <mergeCell ref="B8:H8"/>
    <mergeCell ref="B9:H9"/>
    <mergeCell ref="B11:H11"/>
    <mergeCell ref="B12:H12"/>
    <mergeCell ref="B10:H10"/>
    <mergeCell ref="B181:H181"/>
    <mergeCell ref="E70:H70"/>
    <mergeCell ref="B17:H17"/>
    <mergeCell ref="B21:H21"/>
    <mergeCell ref="B147:H147"/>
    <mergeCell ref="B48:H48"/>
    <mergeCell ref="E58:H58"/>
    <mergeCell ref="B93:H93"/>
    <mergeCell ref="B50:H50"/>
    <mergeCell ref="E57:H57"/>
    <mergeCell ref="B13:H13"/>
    <mergeCell ref="B14:H14"/>
    <mergeCell ref="B15:H15"/>
    <mergeCell ref="B51:H51"/>
    <mergeCell ref="B16:H16"/>
    <mergeCell ref="B53:H53"/>
    <mergeCell ref="B55:H55"/>
    <mergeCell ref="B46:H46"/>
    <mergeCell ref="B44:H44"/>
    <mergeCell ref="B43:H43"/>
    <mergeCell ref="B45:H45"/>
    <mergeCell ref="E69:H69"/>
    <mergeCell ref="B49:H49"/>
    <mergeCell ref="B47:H47"/>
    <mergeCell ref="B54:H54"/>
  </mergeCells>
  <printOptions/>
  <pageMargins left="0.75" right="0.25" top="0.26" bottom="0.3" header="0.26" footer="0.28"/>
  <pageSetup horizontalDpi="600" verticalDpi="600" orientation="portrait" paperSize="9" r:id="rId2"/>
  <rowBreaks count="4" manualBreakCount="4">
    <brk id="54" max="8" man="1"/>
    <brk id="103" max="8" man="1"/>
    <brk id="148" max="8" man="1"/>
    <brk id="18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Yeoh</cp:lastModifiedBy>
  <cp:lastPrinted>2014-03-03T08:42:47Z</cp:lastPrinted>
  <dcterms:created xsi:type="dcterms:W3CDTF">2003-11-01T13:04:36Z</dcterms:created>
  <dcterms:modified xsi:type="dcterms:W3CDTF">2014-03-25T04:34:35Z</dcterms:modified>
  <cp:category/>
  <cp:version/>
  <cp:contentType/>
  <cp:contentStatus/>
</cp:coreProperties>
</file>